
<file path=[Content_Types].xml><?xml version="1.0" encoding="utf-8"?>
<Types xmlns="http://schemas.openxmlformats.org/package/2006/content-types">
  <Default Extension="74EB6AC0"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laughampc.sharepoint.com/sites/Finance/Shared Documents/MEETINGS 2023/JAN 2024/Item Ref 9/"/>
    </mc:Choice>
  </mc:AlternateContent>
  <xr:revisionPtr revIDLastSave="21" documentId="8_{08891449-44B2-4430-A0CC-41362E1C2959}" xr6:coauthVersionLast="47" xr6:coauthVersionMax="47" xr10:uidLastSave="{35203668-2819-4B72-B7FC-41AC212C0364}"/>
  <bookViews>
    <workbookView xWindow="-120" yWindow="-120" windowWidth="20730" windowHeight="11040" tabRatio="811" xr2:uid="{FE153F4D-0178-4F72-8468-636BA1951632}"/>
  </bookViews>
  <sheets>
    <sheet name="Precept Breakdown Options (24 )" sheetId="6" r:id="rId1"/>
    <sheet name="Tax Base 2024 25" sheetId="8" r:id="rId2"/>
    <sheet name="Tax Base 2023 24" sheetId="5" r:id="rId3"/>
    <sheet name="Explanations "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 i="6" l="1"/>
  <c r="S63" i="6" s="1"/>
  <c r="J63" i="6"/>
  <c r="R63" i="6" s="1"/>
  <c r="I63" i="6"/>
  <c r="Q63" i="6" s="1"/>
  <c r="H63" i="6"/>
  <c r="P63" i="6" s="1"/>
  <c r="G63" i="6"/>
  <c r="O63" i="6" s="1"/>
  <c r="F63" i="6"/>
  <c r="N63" i="6" s="1"/>
  <c r="E63" i="6"/>
  <c r="M63" i="6" s="1"/>
  <c r="D63" i="6"/>
  <c r="L63" i="6" s="1"/>
  <c r="R59" i="6"/>
  <c r="K59" i="6"/>
  <c r="S59" i="6" s="1"/>
  <c r="J59" i="6"/>
  <c r="I59" i="6"/>
  <c r="Q59" i="6" s="1"/>
  <c r="H59" i="6"/>
  <c r="P59" i="6" s="1"/>
  <c r="G59" i="6"/>
  <c r="O59" i="6" s="1"/>
  <c r="F59" i="6"/>
  <c r="N59" i="6" s="1"/>
  <c r="E59" i="6"/>
  <c r="M59" i="6" s="1"/>
  <c r="D59" i="6"/>
  <c r="L59" i="6" s="1"/>
  <c r="K51" i="6"/>
  <c r="S51" i="6" s="1"/>
  <c r="J51" i="6"/>
  <c r="R51" i="6" s="1"/>
  <c r="I51" i="6"/>
  <c r="Q51" i="6" s="1"/>
  <c r="H51" i="6"/>
  <c r="P51" i="6" s="1"/>
  <c r="G51" i="6"/>
  <c r="O51" i="6" s="1"/>
  <c r="F51" i="6"/>
  <c r="N51" i="6" s="1"/>
  <c r="E51" i="6"/>
  <c r="M51" i="6" s="1"/>
  <c r="D51" i="6"/>
  <c r="L51" i="6" s="1"/>
  <c r="K55" i="6"/>
  <c r="S55" i="6" s="1"/>
  <c r="J55" i="6"/>
  <c r="R55" i="6" s="1"/>
  <c r="I55" i="6"/>
  <c r="Q55" i="6" s="1"/>
  <c r="H55" i="6"/>
  <c r="P55" i="6" s="1"/>
  <c r="G55" i="6"/>
  <c r="O55" i="6" s="1"/>
  <c r="F55" i="6"/>
  <c r="N55" i="6" s="1"/>
  <c r="E55" i="6"/>
  <c r="M55" i="6" s="1"/>
  <c r="D55" i="6"/>
  <c r="L55" i="6" s="1"/>
  <c r="K47" i="6"/>
  <c r="S47" i="6" s="1"/>
  <c r="J47" i="6"/>
  <c r="R47" i="6" s="1"/>
  <c r="I47" i="6"/>
  <c r="Q47" i="6" s="1"/>
  <c r="H47" i="6"/>
  <c r="P47" i="6" s="1"/>
  <c r="G47" i="6"/>
  <c r="O47" i="6" s="1"/>
  <c r="F47" i="6"/>
  <c r="N47" i="6" s="1"/>
  <c r="E47" i="6"/>
  <c r="M47" i="6" s="1"/>
  <c r="D47" i="6"/>
  <c r="L47" i="6" s="1"/>
  <c r="K43" i="6"/>
  <c r="S43" i="6" s="1"/>
  <c r="J43" i="6"/>
  <c r="R43" i="6" s="1"/>
  <c r="I43" i="6"/>
  <c r="Q43" i="6" s="1"/>
  <c r="H43" i="6"/>
  <c r="P43" i="6" s="1"/>
  <c r="G43" i="6"/>
  <c r="O43" i="6" s="1"/>
  <c r="F43" i="6"/>
  <c r="N43" i="6" s="1"/>
  <c r="E43" i="6"/>
  <c r="M43" i="6" s="1"/>
  <c r="D43" i="6"/>
  <c r="L43" i="6" s="1"/>
  <c r="K46" i="6"/>
  <c r="S46" i="6" s="1"/>
  <c r="J46" i="6"/>
  <c r="R46" i="6" s="1"/>
  <c r="I46" i="6"/>
  <c r="Q46" i="6" s="1"/>
  <c r="H46" i="6"/>
  <c r="P46" i="6" s="1"/>
  <c r="G46" i="6"/>
  <c r="O46" i="6" s="1"/>
  <c r="F46" i="6"/>
  <c r="N46" i="6" s="1"/>
  <c r="E46" i="6"/>
  <c r="M46" i="6" s="1"/>
  <c r="D46" i="6"/>
  <c r="L46" i="6" s="1"/>
  <c r="K42" i="6"/>
  <c r="S42" i="6" s="1"/>
  <c r="J42" i="6"/>
  <c r="R42" i="6" s="1"/>
  <c r="I42" i="6"/>
  <c r="Q42" i="6" s="1"/>
  <c r="H42" i="6"/>
  <c r="P42" i="6" s="1"/>
  <c r="G42" i="6"/>
  <c r="O42" i="6" s="1"/>
  <c r="F42" i="6"/>
  <c r="N42" i="6" s="1"/>
  <c r="E42" i="6"/>
  <c r="M42" i="6" s="1"/>
  <c r="D42" i="6"/>
  <c r="L42" i="6" s="1"/>
  <c r="K62" i="6"/>
  <c r="S62" i="6" s="1"/>
  <c r="J62" i="6"/>
  <c r="R62" i="6" s="1"/>
  <c r="I62" i="6"/>
  <c r="Q62" i="6" s="1"/>
  <c r="H62" i="6"/>
  <c r="P62" i="6" s="1"/>
  <c r="G62" i="6"/>
  <c r="O62" i="6" s="1"/>
  <c r="F62" i="6"/>
  <c r="N62" i="6" s="1"/>
  <c r="E62" i="6"/>
  <c r="M62" i="6" s="1"/>
  <c r="D62" i="6"/>
  <c r="L62" i="6" s="1"/>
  <c r="K26" i="6"/>
  <c r="S26" i="6" s="1"/>
  <c r="J26" i="6"/>
  <c r="R26" i="6" s="1"/>
  <c r="I26" i="6"/>
  <c r="Q26" i="6" s="1"/>
  <c r="H26" i="6"/>
  <c r="P26" i="6" s="1"/>
  <c r="G26" i="6"/>
  <c r="O26" i="6" s="1"/>
  <c r="F26" i="6"/>
  <c r="N26" i="6" s="1"/>
  <c r="E26" i="6"/>
  <c r="M26" i="6" s="1"/>
  <c r="D26" i="6"/>
  <c r="L26" i="6" s="1"/>
  <c r="Q23" i="7"/>
  <c r="S21" i="7"/>
  <c r="O23" i="7"/>
  <c r="N23" i="7"/>
  <c r="P23" i="7"/>
  <c r="R21" i="7"/>
  <c r="K18" i="6"/>
  <c r="S18" i="6" s="1"/>
  <c r="J18" i="6"/>
  <c r="R18" i="6" s="1"/>
  <c r="I18" i="6"/>
  <c r="Q18" i="6" s="1"/>
  <c r="H18" i="6"/>
  <c r="P18" i="6" s="1"/>
  <c r="G18" i="6"/>
  <c r="O18" i="6" s="1"/>
  <c r="F18" i="6"/>
  <c r="N18" i="6" s="1"/>
  <c r="E18" i="6"/>
  <c r="M18" i="6" s="1"/>
  <c r="D18" i="6"/>
  <c r="L18" i="6" s="1"/>
  <c r="K22" i="6"/>
  <c r="S22" i="6" s="1"/>
  <c r="J22" i="6"/>
  <c r="R22" i="6" s="1"/>
  <c r="I22" i="6"/>
  <c r="Q22" i="6" s="1"/>
  <c r="H22" i="6"/>
  <c r="P22" i="6" s="1"/>
  <c r="G22" i="6"/>
  <c r="O22" i="6" s="1"/>
  <c r="F22" i="6"/>
  <c r="N22" i="6" s="1"/>
  <c r="E22" i="6"/>
  <c r="M22" i="6" s="1"/>
  <c r="D22" i="6"/>
  <c r="L22" i="6" s="1"/>
  <c r="K58" i="6"/>
  <c r="S58" i="6" s="1"/>
  <c r="J58" i="6"/>
  <c r="R58" i="6" s="1"/>
  <c r="I58" i="6"/>
  <c r="Q58" i="6" s="1"/>
  <c r="H58" i="6"/>
  <c r="P58" i="6" s="1"/>
  <c r="G58" i="6"/>
  <c r="O58" i="6" s="1"/>
  <c r="F58" i="6"/>
  <c r="N58" i="6" s="1"/>
  <c r="E58" i="6"/>
  <c r="M58" i="6" s="1"/>
  <c r="D58" i="6"/>
  <c r="L58" i="6" s="1"/>
  <c r="K54" i="6"/>
  <c r="S54" i="6" s="1"/>
  <c r="J54" i="6"/>
  <c r="R54" i="6" s="1"/>
  <c r="I54" i="6"/>
  <c r="Q54" i="6" s="1"/>
  <c r="H54" i="6"/>
  <c r="P54" i="6" s="1"/>
  <c r="G54" i="6"/>
  <c r="O54" i="6" s="1"/>
  <c r="F54" i="6"/>
  <c r="N54" i="6" s="1"/>
  <c r="E54" i="6"/>
  <c r="M54" i="6" s="1"/>
  <c r="D54" i="6"/>
  <c r="L54" i="6" s="1"/>
  <c r="K50" i="6"/>
  <c r="S50" i="6" s="1"/>
  <c r="J50" i="6"/>
  <c r="R50" i="6" s="1"/>
  <c r="I50" i="6"/>
  <c r="Q50" i="6" s="1"/>
  <c r="H50" i="6"/>
  <c r="P50" i="6" s="1"/>
  <c r="G50" i="6"/>
  <c r="O50" i="6" s="1"/>
  <c r="F50" i="6"/>
  <c r="N50" i="6" s="1"/>
  <c r="E50" i="6"/>
  <c r="M50" i="6" s="1"/>
  <c r="D50" i="6"/>
  <c r="L50" i="6" s="1"/>
  <c r="K38" i="6"/>
  <c r="S38" i="6" s="1"/>
  <c r="J38" i="6"/>
  <c r="R38" i="6" s="1"/>
  <c r="I38" i="6"/>
  <c r="Q38" i="6" s="1"/>
  <c r="H38" i="6"/>
  <c r="P38" i="6" s="1"/>
  <c r="G38" i="6"/>
  <c r="O38" i="6" s="1"/>
  <c r="F38" i="6"/>
  <c r="N38" i="6" s="1"/>
  <c r="E38" i="6"/>
  <c r="M38" i="6" s="1"/>
  <c r="D38" i="6"/>
  <c r="L38" i="6" s="1"/>
  <c r="K14" i="6"/>
  <c r="S14" i="6" s="1"/>
  <c r="J14" i="6"/>
  <c r="R14" i="6" s="1"/>
  <c r="I14" i="6"/>
  <c r="Q14" i="6" s="1"/>
  <c r="H14" i="6"/>
  <c r="P14" i="6" s="1"/>
  <c r="G14" i="6"/>
  <c r="O14" i="6" s="1"/>
  <c r="F14" i="6"/>
  <c r="N14" i="6" s="1"/>
  <c r="E14" i="6"/>
  <c r="M14" i="6" s="1"/>
  <c r="D14" i="6"/>
  <c r="L14" i="6" s="1"/>
  <c r="K10" i="6"/>
  <c r="S10" i="6" s="1"/>
  <c r="J10" i="6"/>
  <c r="R10" i="6" s="1"/>
  <c r="I10" i="6"/>
  <c r="Q10" i="6" s="1"/>
  <c r="H10" i="6"/>
  <c r="P10" i="6" s="1"/>
  <c r="G10" i="6"/>
  <c r="O10" i="6" s="1"/>
  <c r="F10" i="6"/>
  <c r="N10" i="6" s="1"/>
  <c r="E10" i="6"/>
  <c r="M10" i="6" s="1"/>
  <c r="D10" i="6"/>
  <c r="L10" i="6" s="1"/>
  <c r="K6" i="6"/>
  <c r="S6" i="6" s="1"/>
  <c r="J6" i="6"/>
  <c r="R6" i="6" s="1"/>
  <c r="I6" i="6"/>
  <c r="Q6" i="6" s="1"/>
  <c r="H6" i="6"/>
  <c r="P6" i="6" s="1"/>
  <c r="G6" i="6"/>
  <c r="O6" i="6" s="1"/>
  <c r="F6" i="6"/>
  <c r="N6" i="6" s="1"/>
  <c r="E6" i="6"/>
  <c r="M6" i="6" s="1"/>
  <c r="D6" i="6"/>
  <c r="L6" i="6" s="1"/>
  <c r="R23" i="7" l="1"/>
</calcChain>
</file>

<file path=xl/sharedStrings.xml><?xml version="1.0" encoding="utf-8"?>
<sst xmlns="http://schemas.openxmlformats.org/spreadsheetml/2006/main" count="382" uniqueCount="140">
  <si>
    <t>Precept Calculator</t>
  </si>
  <si>
    <t xml:space="preserve">Tax base figure in Cell c6 and c10 and precept amount needed in b6 and increase in precept b10 </t>
  </si>
  <si>
    <t>Actual Amount to be billed 2020/21</t>
  </si>
  <si>
    <t>Year</t>
  </si>
  <si>
    <t>Total Precept</t>
  </si>
  <si>
    <t>Council Tax
Base</t>
  </si>
  <si>
    <t>Annual @ Band A</t>
  </si>
  <si>
    <t>Annual @ Band B</t>
  </si>
  <si>
    <t>Annual @ Band C</t>
  </si>
  <si>
    <t>Annual @ Band D</t>
  </si>
  <si>
    <t>Annual @ Band E</t>
  </si>
  <si>
    <t>Annual @ Band F</t>
  </si>
  <si>
    <t>Annual @ Band G</t>
  </si>
  <si>
    <t>Annual @ Band  H</t>
  </si>
  <si>
    <t>Monthly @ Band A</t>
  </si>
  <si>
    <t>Monthly @ Band B</t>
  </si>
  <si>
    <t>Monthly @ Band C</t>
  </si>
  <si>
    <t>Monthly @ Band D</t>
  </si>
  <si>
    <t>Monthly @ Band E</t>
  </si>
  <si>
    <t>Monthly @ Band F</t>
  </si>
  <si>
    <t>Monthly @ Band G</t>
  </si>
  <si>
    <t>Monthly @ Band  H</t>
  </si>
  <si>
    <t>2020/21</t>
  </si>
  <si>
    <t>Actual Amount of Rise 2021/22</t>
  </si>
  <si>
    <t xml:space="preserve">Total Precept Increase </t>
  </si>
  <si>
    <t>Actual Amount to be billed 2021/22</t>
  </si>
  <si>
    <t>2021/22</t>
  </si>
  <si>
    <t>Actual Amount of Rise 2022/23</t>
  </si>
  <si>
    <t>2022/23</t>
  </si>
  <si>
    <t>Actual Amount to be billed 2022 23</t>
  </si>
  <si>
    <t>Actual Amount to be billed 2023 24</t>
  </si>
  <si>
    <t xml:space="preserve">Current </t>
  </si>
  <si>
    <t>2021 / 22</t>
  </si>
  <si>
    <t xml:space="preserve">2022 / 23 </t>
  </si>
  <si>
    <t>2023 / 24</t>
  </si>
  <si>
    <t>2024 /25</t>
  </si>
  <si>
    <t>2025 / 26</t>
  </si>
  <si>
    <t>Tax Base Figure</t>
  </si>
  <si>
    <t xml:space="preserve">Projected Figures </t>
  </si>
  <si>
    <t xml:space="preserve">The increase below is based on the 3 year forecast budget set by Committee in 2022/23 </t>
  </si>
  <si>
    <t xml:space="preserve">This is supported by Councils Financial monitoring and projected costs </t>
  </si>
  <si>
    <t xml:space="preserve"> If the precept is £140,000 or higher, a breakdown of income and expenditure is required.  This information is published on the MSDC website </t>
  </si>
  <si>
    <t xml:space="preserve">https://www.midsussex.gov.uk/housing-council-tax/council-tax-benefits-and-business-rates/council-tax/ </t>
  </si>
  <si>
    <t xml:space="preserve">Actual Amount to be billed 2024 25 </t>
  </si>
  <si>
    <t xml:space="preserve">RETAIN </t>
  </si>
  <si>
    <t xml:space="preserve">Projected  Actual Amount of Rise </t>
  </si>
  <si>
    <t>2024-25 Recommended Tax Base - Information For Town and Parish Councils</t>
  </si>
  <si>
    <t>The  2024/25 precept divided by the tax base for 2024/25 gives the Band D value.</t>
  </si>
  <si>
    <t xml:space="preserve">The Mid Sussex taxbase for 2024/25 has been calculated as 65,704.5.  </t>
  </si>
  <si>
    <t>Q:  What percentage increase does the parish line on the council tax bill show?</t>
  </si>
  <si>
    <t>The following table shows the taxbase for each Town and Parish.</t>
  </si>
  <si>
    <r>
      <t>A:</t>
    </r>
    <r>
      <rPr>
        <sz val="10"/>
        <color theme="1"/>
        <rFont val="Arial"/>
        <family val="2"/>
      </rPr>
      <t xml:space="preserve"> </t>
    </r>
    <r>
      <rPr>
        <b/>
        <sz val="10"/>
        <color theme="1"/>
        <rFont val="Arial"/>
        <family val="2"/>
      </rPr>
      <t xml:space="preserve">The percentage increase that will show on the Council Tax Bill is the percentage increase in the Band D charge, not just the percentage increase in the precept value.  </t>
    </r>
  </si>
  <si>
    <t>2023/24 Precept</t>
  </si>
  <si>
    <t>2023/24</t>
  </si>
  <si>
    <t>2024/25</t>
  </si>
  <si>
    <t xml:space="preserve">        £</t>
  </si>
  <si>
    <t>Tax Base</t>
  </si>
  <si>
    <t xml:space="preserve">Parish </t>
  </si>
  <si>
    <t>Difference</t>
  </si>
  <si>
    <t>This is because there are two variables, the precept cost (£) and the tax base.  If the taxbase increases, there are more households to spread the cost between, so the (£) increase will be smaller.  If a parish has a small taxbase increase, and a large precept increase,  the (£) % increase will be higher.</t>
  </si>
  <si>
    <t>Albourne</t>
  </si>
  <si>
    <t>Q:  When will the final taxbase be confirmed ?</t>
  </si>
  <si>
    <t xml:space="preserve">Ansty &amp; Staplefield </t>
  </si>
  <si>
    <r>
      <t xml:space="preserve">A:  </t>
    </r>
    <r>
      <rPr>
        <sz val="10"/>
        <color theme="1"/>
        <rFont val="Arial"/>
        <family val="2"/>
      </rPr>
      <t>The final tax base for the year 2024-25 is set with details of exemptions and discounts as at 30 November 2023 as required by regulation.  The tax base is the divisor used to convert the total net amount required for local authority spending in the area to a level of council tax due for a band D property.</t>
    </r>
  </si>
  <si>
    <t>Ardingly</t>
  </si>
  <si>
    <t>Ashurst Wood</t>
  </si>
  <si>
    <t>Q:  When does Mid Sussex District Council require the precept information from each parish?</t>
  </si>
  <si>
    <t>Balcombe</t>
  </si>
  <si>
    <r>
      <t>A:</t>
    </r>
    <r>
      <rPr>
        <sz val="10"/>
        <color theme="1"/>
        <rFont val="Arial"/>
        <family val="2"/>
      </rPr>
      <t xml:space="preserve">  Each Town and Parish is requested to inform Mid Sussex District Council of their precept by 31 January 2024, as this information contributes to the setting of the Budget for 2024/25, which will be approved by Council on 28 February 2024.   Confirmation that the bank details have not changed is also requested.</t>
    </r>
  </si>
  <si>
    <t>Bolney</t>
  </si>
  <si>
    <t>Burgess Hill</t>
  </si>
  <si>
    <t>Cuckfield</t>
  </si>
  <si>
    <t>Q:  Who decides how the tax base is calculated?</t>
  </si>
  <si>
    <t>East Grinstead</t>
  </si>
  <si>
    <r>
      <t>A:</t>
    </r>
    <r>
      <rPr>
        <sz val="10"/>
        <color theme="1"/>
        <rFont val="Arial"/>
        <family val="2"/>
      </rPr>
      <t xml:space="preserve">  The method of calculation of the tax base is laid down in the Local Authorities (Calculation of Council Tax Base) (Amendment) (England) Regulations 2012.</t>
    </r>
  </si>
  <si>
    <t>Fulking</t>
  </si>
  <si>
    <t>Hassocks</t>
  </si>
  <si>
    <t>Q:  Why does the taxbase change each year?</t>
  </si>
  <si>
    <t>Haywards Heath</t>
  </si>
  <si>
    <r>
      <t>A:</t>
    </r>
    <r>
      <rPr>
        <sz val="10"/>
        <color theme="1"/>
        <rFont val="Arial"/>
        <family val="2"/>
      </rPr>
      <t xml:space="preserve">  The factors that can make variations when comparing to the previous year are as follows:</t>
    </r>
  </si>
  <si>
    <t>Horsted Keynes</t>
  </si>
  <si>
    <t>Hurstpierpoint &amp; Sayers Common</t>
  </si>
  <si>
    <r>
      <t>·</t>
    </r>
    <r>
      <rPr>
        <sz val="10"/>
        <color theme="1"/>
        <rFont val="Times New Roman"/>
        <family val="1"/>
      </rPr>
      <t xml:space="preserve">         </t>
    </r>
    <r>
      <rPr>
        <sz val="10"/>
        <color theme="1"/>
        <rFont val="Arial"/>
        <family val="2"/>
      </rPr>
      <t xml:space="preserve">The number of discounts for Single Person 25%, two discounts 50%, and the council tax support scheme discount.  </t>
    </r>
  </si>
  <si>
    <t>Lindfield</t>
  </si>
  <si>
    <r>
      <t>·</t>
    </r>
    <r>
      <rPr>
        <sz val="10"/>
        <color theme="1"/>
        <rFont val="Times New Roman"/>
        <family val="1"/>
      </rPr>
      <t xml:space="preserve">         </t>
    </r>
    <r>
      <rPr>
        <sz val="10"/>
        <color theme="1"/>
        <rFont val="Arial"/>
        <family val="2"/>
      </rPr>
      <t>The effect of Technical Reforms adjustments to Class A and Class C exemptions.</t>
    </r>
  </si>
  <si>
    <t>Lindfield Rural</t>
  </si>
  <si>
    <t>Estimate of new properties to be completed and added to base up to March 2024 and increases for local premiums for long-term empty dwellings.</t>
  </si>
  <si>
    <t>Newtimber</t>
  </si>
  <si>
    <t>General movements in the housing market, for example, a property could qualify for exemption of council tax for a period of time, or the new occupant qualifies for a discount which the previous owner didn’t.</t>
  </si>
  <si>
    <t>Poynings</t>
  </si>
  <si>
    <t>Pyecombe</t>
  </si>
  <si>
    <t>Q:  What is the Parish taxbase information used for?</t>
  </si>
  <si>
    <t>Slaugham</t>
  </si>
  <si>
    <r>
      <t>A:</t>
    </r>
    <r>
      <rPr>
        <sz val="10"/>
        <color theme="1"/>
        <rFont val="Arial"/>
        <family val="2"/>
      </rPr>
      <t xml:space="preserve">  Each Town and Parish will be in the process of setting their expenditure precept for 2024-25. The precept is divided by its taxbase to give the exact parish precept that is shown as a separate line of the charge on every household council tax bill.  </t>
    </r>
  </si>
  <si>
    <t>Turners Hill</t>
  </si>
  <si>
    <t>Twineham</t>
  </si>
  <si>
    <t>Q:  Where is the Town and Parish information published?</t>
  </si>
  <si>
    <t>West Hoathly</t>
  </si>
  <si>
    <r>
      <t>A:</t>
    </r>
    <r>
      <rPr>
        <sz val="10"/>
        <color theme="1"/>
        <rFont val="Arial"/>
        <family val="2"/>
      </rPr>
      <t xml:space="preserve">  If the precept is £140,000 or higher, a breakdown of income and expenditure is required.  This information is published on the MSDC website using the link</t>
    </r>
  </si>
  <si>
    <t>Worth</t>
  </si>
  <si>
    <t>https://www.midsussex.gov.uk/revsandbens/council-tax</t>
  </si>
  <si>
    <t>Totals</t>
  </si>
  <si>
    <t xml:space="preserve">The Corporate Plan and Budget Report for each year is available to view on the MSDC website using the link  </t>
  </si>
  <si>
    <t xml:space="preserve">https://www.midsussex.gov.uk/about-us/finance-reports In Section 7–Council Tax Levels there are details of taxbase and precepts set.  </t>
  </si>
  <si>
    <t>Q:  Who is the contact at Mid Sussex District Council for tax base enquiries?</t>
  </si>
  <si>
    <t>A:  Adam Trathan, Principal Accountant, email: adam.trathan@midsussex.gov.uk (01444 477434).</t>
  </si>
  <si>
    <t>Center #</t>
  </si>
  <si>
    <t>Sector</t>
  </si>
  <si>
    <t xml:space="preserve">Budget </t>
  </si>
  <si>
    <t>Spend</t>
  </si>
  <si>
    <t>Notes</t>
  </si>
  <si>
    <t>Current Budget</t>
  </si>
  <si>
    <t xml:space="preserve">Proposed Budget </t>
  </si>
  <si>
    <t xml:space="preserve">Variances Total </t>
  </si>
  <si>
    <t>Proposed</t>
  </si>
  <si>
    <t xml:space="preserve">New Budget </t>
  </si>
  <si>
    <t xml:space="preserve">Salaries </t>
  </si>
  <si>
    <t xml:space="preserve">Insurance </t>
  </si>
  <si>
    <t>Postage</t>
  </si>
  <si>
    <t>Tel/Broadband</t>
  </si>
  <si>
    <t>Misc Expenses</t>
  </si>
  <si>
    <t>Bus Shelters</t>
  </si>
  <si>
    <t>Handcross Playground</t>
  </si>
  <si>
    <t>Handcross Recreation</t>
  </si>
  <si>
    <t>Ground Rent MaC (revised code) Previously Finches Field</t>
  </si>
  <si>
    <t xml:space="preserve">£0  </t>
  </si>
  <si>
    <t>Parish Assets</t>
  </si>
  <si>
    <t>FF C. Centre</t>
  </si>
  <si>
    <t xml:space="preserve">Slaugham Playground </t>
  </si>
  <si>
    <t>Pav. Refund</t>
  </si>
  <si>
    <t>Donations</t>
  </si>
  <si>
    <t>Energy Charges UMS</t>
  </si>
  <si>
    <t>NHP</t>
  </si>
  <si>
    <t xml:space="preserve">Total Spend against Budget </t>
  </si>
  <si>
    <t>Recommendation for increase/decrease on overall budget as per items reviewed 190123</t>
  </si>
  <si>
    <t>Itemised Budget 2023/24</t>
  </si>
  <si>
    <t xml:space="preserve">Spend </t>
  </si>
  <si>
    <t xml:space="preserve">Variances </t>
  </si>
  <si>
    <t>New Budget 2023/24</t>
  </si>
  <si>
    <t xml:space="preserve">Difference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</si>
</sst>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164" formatCode="&quot;£&quot;#,##0"/>
    <numFmt numFmtId="165" formatCode="&quot;£&quot;#,##0.00"/>
  </numFmts>
  <fonts count="29" x14ac:knownFonts="1">
    <font>
      <sz val="11"/>
      <color theme="1"/>
      <name val="Calibri"/>
      <family val="2"/>
      <scheme val="minor"/>
    </font>
    <font>
      <b/>
      <sz val="10"/>
      <color theme="1"/>
      <name val="Arial Nova Light"/>
      <family val="2"/>
    </font>
    <font>
      <sz val="10"/>
      <color theme="1"/>
      <name val="Arial Nova Light"/>
      <family val="2"/>
    </font>
    <font>
      <b/>
      <sz val="10"/>
      <color rgb="FFFF0000"/>
      <name val="Arial Nova Light"/>
      <family val="2"/>
    </font>
    <font>
      <u/>
      <sz val="11"/>
      <color theme="10"/>
      <name val="Calibri"/>
      <family val="2"/>
      <scheme val="minor"/>
    </font>
    <font>
      <b/>
      <u/>
      <sz val="11"/>
      <color theme="10"/>
      <name val="Arial"/>
      <family val="2"/>
    </font>
    <font>
      <b/>
      <sz val="11"/>
      <color theme="1"/>
      <name val="Arial"/>
      <family val="2"/>
    </font>
    <font>
      <b/>
      <sz val="11"/>
      <color rgb="FF8B4581"/>
      <name val="Arial"/>
      <family val="2"/>
    </font>
    <font>
      <b/>
      <sz val="12"/>
      <color theme="10"/>
      <name val="Arial"/>
      <family val="2"/>
    </font>
    <font>
      <sz val="11"/>
      <color theme="1"/>
      <name val="Calibri"/>
      <family val="2"/>
      <scheme val="minor"/>
    </font>
    <font>
      <sz val="11"/>
      <color theme="1"/>
      <name val="Arial"/>
      <family val="2"/>
    </font>
    <font>
      <sz val="9"/>
      <color rgb="FF000000"/>
      <name val="Arial"/>
      <family val="2"/>
    </font>
    <font>
      <b/>
      <sz val="9"/>
      <color rgb="FF000000"/>
      <name val="Arial"/>
      <family val="2"/>
    </font>
    <font>
      <sz val="9"/>
      <color theme="1"/>
      <name val="Arial"/>
      <family val="2"/>
    </font>
    <font>
      <sz val="11"/>
      <color rgb="FF000000"/>
      <name val="Arial"/>
      <family val="2"/>
    </font>
    <font>
      <i/>
      <sz val="11"/>
      <color theme="1"/>
      <name val="Arial"/>
      <family val="2"/>
    </font>
    <font>
      <b/>
      <i/>
      <sz val="11"/>
      <color theme="1"/>
      <name val="Arial"/>
      <family val="2"/>
    </font>
    <font>
      <b/>
      <sz val="11"/>
      <color theme="4" tint="-0.249977111117893"/>
      <name val="Arial"/>
      <family val="2"/>
    </font>
    <font>
      <b/>
      <u/>
      <sz val="11"/>
      <color theme="4" tint="-0.249977111117893"/>
      <name val="Arial"/>
      <family val="2"/>
    </font>
    <font>
      <b/>
      <sz val="10"/>
      <color theme="1"/>
      <name val="Arial"/>
      <family val="2"/>
    </font>
    <font>
      <sz val="8"/>
      <name val="Calibri"/>
      <family val="2"/>
      <scheme val="minor"/>
    </font>
    <font>
      <sz val="10"/>
      <color theme="1"/>
      <name val="Times New Roman"/>
      <family val="1"/>
    </font>
    <font>
      <sz val="10"/>
      <color theme="1"/>
      <name val="Arial"/>
      <family val="2"/>
    </font>
    <font>
      <sz val="10"/>
      <color theme="1"/>
      <name val="Calibri"/>
      <family val="2"/>
      <scheme val="minor"/>
    </font>
    <font>
      <sz val="10"/>
      <color theme="1"/>
      <name val="Symbol"/>
      <family val="1"/>
      <charset val="2"/>
    </font>
    <font>
      <u/>
      <sz val="10"/>
      <color theme="10"/>
      <name val="Calibri"/>
      <family val="2"/>
      <scheme val="minor"/>
    </font>
    <font>
      <b/>
      <u/>
      <sz val="12"/>
      <color theme="10"/>
      <name val="Calibri"/>
      <family val="2"/>
      <scheme val="minor"/>
    </font>
    <font>
      <b/>
      <sz val="12"/>
      <color theme="4" tint="-0.249977111117893"/>
      <name val="Arial"/>
      <family val="2"/>
    </font>
    <font>
      <b/>
      <u/>
      <sz val="12"/>
      <color theme="4" tint="-0.249977111117893"/>
      <name val="Arial"/>
      <family val="2"/>
    </font>
  </fonts>
  <fills count="1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FFC000"/>
        <bgColor indexed="64"/>
      </patternFill>
    </fill>
    <fill>
      <patternFill patternType="solid">
        <fgColor theme="2"/>
        <bgColor indexed="64"/>
      </patternFill>
    </fill>
    <fill>
      <patternFill patternType="solid">
        <fgColor theme="4" tint="0.79998168889431442"/>
        <bgColor indexed="64"/>
      </patternFill>
    </fill>
    <fill>
      <patternFill patternType="solid">
        <fgColor theme="7"/>
        <bgColor indexed="64"/>
      </patternFill>
    </fill>
    <fill>
      <patternFill patternType="solid">
        <fgColor rgb="FFEEECE1"/>
        <bgColor indexed="64"/>
      </patternFill>
    </fill>
    <fill>
      <patternFill patternType="solid">
        <fgColor theme="4"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44" fontId="9" fillId="0" borderId="0" applyFont="0" applyFill="0" applyBorder="0" applyAlignment="0" applyProtection="0"/>
  </cellStyleXfs>
  <cellXfs count="139">
    <xf numFmtId="0" fontId="0" fillId="0" borderId="0" xfId="0"/>
    <xf numFmtId="0" fontId="1" fillId="0" borderId="0" xfId="0" applyFont="1"/>
    <xf numFmtId="0" fontId="2" fillId="0" borderId="0" xfId="0" applyFont="1"/>
    <xf numFmtId="0" fontId="3" fillId="0" borderId="0" xfId="0" applyFont="1"/>
    <xf numFmtId="9" fontId="3" fillId="0" borderId="0" xfId="0" applyNumberFormat="1" applyFont="1"/>
    <xf numFmtId="0" fontId="1" fillId="7" borderId="0" xfId="0" applyFont="1" applyFill="1" applyAlignment="1">
      <alignment vertical="center"/>
    </xf>
    <xf numFmtId="0" fontId="2" fillId="7" borderId="0" xfId="0" applyFont="1" applyFill="1" applyAlignment="1">
      <alignment vertical="center"/>
    </xf>
    <xf numFmtId="0" fontId="2" fillId="0" borderId="0" xfId="0" applyFont="1" applyAlignment="1">
      <alignment vertical="center"/>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5" xfId="0" applyFont="1" applyFill="1" applyBorder="1" applyAlignment="1">
      <alignment wrapText="1"/>
    </xf>
    <xf numFmtId="0" fontId="2" fillId="2" borderId="2" xfId="0" applyFont="1" applyFill="1" applyBorder="1" applyAlignment="1">
      <alignment horizontal="center"/>
    </xf>
    <xf numFmtId="165" fontId="1" fillId="3" borderId="6" xfId="0" applyNumberFormat="1" applyFont="1" applyFill="1" applyBorder="1" applyAlignment="1">
      <alignment horizontal="center"/>
    </xf>
    <xf numFmtId="165" fontId="1" fillId="3" borderId="1" xfId="0" applyNumberFormat="1" applyFont="1" applyFill="1" applyBorder="1" applyAlignment="1">
      <alignment horizontal="center"/>
    </xf>
    <xf numFmtId="165" fontId="1" fillId="3" borderId="7" xfId="0" applyNumberFormat="1" applyFont="1" applyFill="1" applyBorder="1" applyAlignment="1">
      <alignment horizontal="center"/>
    </xf>
    <xf numFmtId="0" fontId="1" fillId="6" borderId="0" xfId="0" applyFont="1" applyFill="1" applyAlignment="1">
      <alignment vertical="center"/>
    </xf>
    <xf numFmtId="0" fontId="2" fillId="6" borderId="0" xfId="0" applyFont="1" applyFill="1" applyAlignment="1">
      <alignment vertical="center"/>
    </xf>
    <xf numFmtId="0" fontId="1" fillId="5" borderId="0" xfId="0" applyFont="1" applyFill="1" applyAlignment="1">
      <alignment vertical="center"/>
    </xf>
    <xf numFmtId="0" fontId="2" fillId="5" borderId="0" xfId="0" applyFont="1" applyFill="1" applyAlignment="1">
      <alignment vertical="center"/>
    </xf>
    <xf numFmtId="164" fontId="1" fillId="4" borderId="1" xfId="0" applyNumberFormat="1" applyFont="1" applyFill="1" applyBorder="1" applyAlignment="1">
      <alignment horizontal="center"/>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2" fillId="2" borderId="2" xfId="0" applyFont="1" applyFill="1" applyBorder="1" applyAlignment="1">
      <alignment horizontal="center" vertical="center"/>
    </xf>
    <xf numFmtId="165" fontId="1" fillId="3" borderId="6" xfId="0" applyNumberFormat="1" applyFont="1" applyFill="1" applyBorder="1" applyAlignment="1">
      <alignment horizontal="center" vertical="center"/>
    </xf>
    <xf numFmtId="165" fontId="1" fillId="3" borderId="1" xfId="0" applyNumberFormat="1" applyFont="1" applyFill="1" applyBorder="1" applyAlignment="1">
      <alignment horizontal="center" vertical="center"/>
    </xf>
    <xf numFmtId="165" fontId="1" fillId="3" borderId="7"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165" fontId="1" fillId="0" borderId="0" xfId="0" applyNumberFormat="1" applyFont="1" applyAlignment="1">
      <alignment horizontal="center" vertical="center"/>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1" fillId="2" borderId="5" xfId="0" applyFont="1" applyFill="1" applyBorder="1" applyAlignment="1">
      <alignment vertical="top" wrapText="1"/>
    </xf>
    <xf numFmtId="0" fontId="1" fillId="2" borderId="1" xfId="0" applyFont="1" applyFill="1" applyBorder="1" applyAlignment="1">
      <alignment vertical="center"/>
    </xf>
    <xf numFmtId="0" fontId="1" fillId="0" borderId="0" xfId="0" applyFont="1" applyAlignment="1">
      <alignment vertical="center"/>
    </xf>
    <xf numFmtId="0" fontId="1" fillId="2" borderId="1" xfId="0" applyFont="1" applyFill="1" applyBorder="1"/>
    <xf numFmtId="164" fontId="1" fillId="9" borderId="1" xfId="0" applyNumberFormat="1" applyFont="1" applyFill="1" applyBorder="1" applyAlignment="1">
      <alignment horizontal="center" vertical="center"/>
    </xf>
    <xf numFmtId="0" fontId="1" fillId="9" borderId="1" xfId="0" applyFont="1" applyFill="1" applyBorder="1" applyAlignment="1">
      <alignment vertical="center"/>
    </xf>
    <xf numFmtId="164" fontId="1" fillId="10" borderId="1" xfId="0" applyNumberFormat="1" applyFont="1" applyFill="1" applyBorder="1" applyAlignment="1">
      <alignment horizontal="center" vertical="center"/>
    </xf>
    <xf numFmtId="164" fontId="1" fillId="10" borderId="1" xfId="0" applyNumberFormat="1" applyFont="1" applyFill="1" applyBorder="1" applyAlignment="1">
      <alignment horizontal="center"/>
    </xf>
    <xf numFmtId="164" fontId="1" fillId="11" borderId="1" xfId="0" applyNumberFormat="1" applyFont="1" applyFill="1" applyBorder="1" applyAlignment="1">
      <alignment horizontal="center" vertical="center"/>
    </xf>
    <xf numFmtId="4" fontId="5" fillId="8" borderId="1" xfId="1" applyNumberFormat="1" applyFont="1" applyFill="1" applyBorder="1" applyAlignment="1">
      <alignment vertical="center"/>
    </xf>
    <xf numFmtId="0" fontId="6" fillId="4" borderId="1" xfId="0" applyFont="1" applyFill="1" applyBorder="1" applyAlignment="1">
      <alignment vertical="center"/>
    </xf>
    <xf numFmtId="0" fontId="5" fillId="8" borderId="1" xfId="1" applyFont="1" applyFill="1" applyBorder="1" applyAlignment="1">
      <alignment vertical="center"/>
    </xf>
    <xf numFmtId="4" fontId="7" fillId="8" borderId="1" xfId="0" applyNumberFormat="1" applyFont="1" applyFill="1" applyBorder="1" applyAlignment="1">
      <alignment vertical="center"/>
    </xf>
    <xf numFmtId="0" fontId="6" fillId="4" borderId="1" xfId="0" applyFont="1" applyFill="1" applyBorder="1" applyAlignment="1">
      <alignment horizontal="center" vertical="center"/>
    </xf>
    <xf numFmtId="0" fontId="5" fillId="0" borderId="0" xfId="1" applyFont="1" applyFill="1" applyBorder="1" applyAlignment="1">
      <alignment vertical="center"/>
    </xf>
    <xf numFmtId="4" fontId="7" fillId="0" borderId="0" xfId="0" applyNumberFormat="1" applyFont="1" applyAlignment="1">
      <alignment vertical="center"/>
    </xf>
    <xf numFmtId="4" fontId="5" fillId="0" borderId="0" xfId="1" applyNumberFormat="1" applyFont="1" applyFill="1" applyBorder="1" applyAlignment="1">
      <alignment vertical="center"/>
    </xf>
    <xf numFmtId="0" fontId="1" fillId="12" borderId="1" xfId="0" applyFont="1" applyFill="1" applyBorder="1" applyAlignment="1">
      <alignment vertical="center"/>
    </xf>
    <xf numFmtId="164" fontId="1" fillId="12" borderId="1" xfId="0" applyNumberFormat="1" applyFont="1" applyFill="1" applyBorder="1" applyAlignment="1">
      <alignment horizontal="center" vertical="center"/>
    </xf>
    <xf numFmtId="0" fontId="8" fillId="0" borderId="0" xfId="1" applyFont="1" applyFill="1" applyBorder="1" applyAlignment="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2" fillId="13" borderId="0" xfId="0" applyFont="1" applyFill="1" applyAlignment="1">
      <alignment horizontal="center" vertical="center"/>
    </xf>
    <xf numFmtId="0" fontId="12" fillId="13" borderId="0" xfId="0" applyFont="1" applyFill="1" applyAlignment="1">
      <alignment horizontal="center" vertical="center" wrapText="1"/>
    </xf>
    <xf numFmtId="0" fontId="11" fillId="0" borderId="10" xfId="0" applyFont="1" applyBorder="1" applyAlignment="1">
      <alignment horizontal="center" vertical="center"/>
    </xf>
    <xf numFmtId="4" fontId="11" fillId="0" borderId="9" xfId="0" applyNumberFormat="1" applyFont="1" applyBorder="1" applyAlignment="1">
      <alignment horizontal="center" vertical="center"/>
    </xf>
    <xf numFmtId="3" fontId="13" fillId="0" borderId="9" xfId="0" applyNumberFormat="1" applyFont="1" applyBorder="1" applyAlignment="1">
      <alignment horizontal="center" vertical="center" wrapText="1"/>
    </xf>
    <xf numFmtId="0" fontId="11" fillId="0" borderId="9" xfId="0" applyFont="1" applyBorder="1" applyAlignment="1">
      <alignment horizontal="center" vertical="center" wrapText="1"/>
    </xf>
    <xf numFmtId="0" fontId="0" fillId="0" borderId="0" xfId="0"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3" fontId="11" fillId="0" borderId="12" xfId="0" applyNumberFormat="1" applyFont="1" applyBorder="1" applyAlignment="1">
      <alignment horizontal="center" vertical="center"/>
    </xf>
    <xf numFmtId="3" fontId="13" fillId="0" borderId="12"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1" fillId="0" borderId="14" xfId="0" applyFont="1" applyBorder="1" applyAlignment="1">
      <alignment horizontal="center" vertical="center"/>
    </xf>
    <xf numFmtId="3" fontId="13" fillId="0" borderId="14" xfId="0" applyNumberFormat="1" applyFont="1" applyBorder="1" applyAlignment="1">
      <alignment horizontal="center" vertical="center" wrapText="1"/>
    </xf>
    <xf numFmtId="0" fontId="11" fillId="0" borderId="15" xfId="0" applyFont="1" applyBorder="1" applyAlignment="1">
      <alignment horizontal="center" vertical="center" wrapText="1"/>
    </xf>
    <xf numFmtId="0" fontId="10" fillId="0" borderId="0" xfId="0" applyFont="1" applyAlignment="1">
      <alignment horizontal="center" vertical="center"/>
    </xf>
    <xf numFmtId="3" fontId="10"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horizontal="center" vertical="center"/>
    </xf>
    <xf numFmtId="165" fontId="10" fillId="0" borderId="1" xfId="0" applyNumberFormat="1" applyFont="1" applyBorder="1" applyAlignment="1">
      <alignment horizontal="center" vertical="center"/>
    </xf>
    <xf numFmtId="0" fontId="9" fillId="0" borderId="1" xfId="0" applyFont="1" applyBorder="1" applyAlignment="1">
      <alignment horizontal="center" vertical="center"/>
    </xf>
    <xf numFmtId="44" fontId="10" fillId="0" borderId="0" xfId="0" applyNumberFormat="1" applyFont="1" applyAlignment="1">
      <alignment horizontal="center" vertical="center"/>
    </xf>
    <xf numFmtId="0" fontId="6" fillId="4" borderId="0" xfId="0" applyFont="1" applyFill="1" applyAlignment="1">
      <alignment horizontal="center" vertical="center"/>
    </xf>
    <xf numFmtId="44" fontId="6" fillId="0" borderId="0" xfId="0" applyNumberFormat="1" applyFont="1" applyAlignment="1">
      <alignment horizontal="center" vertical="center"/>
    </xf>
    <xf numFmtId="165" fontId="6" fillId="0" borderId="1" xfId="0" applyNumberFormat="1" applyFont="1" applyBorder="1" applyAlignment="1">
      <alignment vertical="center"/>
    </xf>
    <xf numFmtId="165" fontId="6" fillId="0" borderId="1" xfId="0" applyNumberFormat="1" applyFont="1" applyBorder="1"/>
    <xf numFmtId="0" fontId="6" fillId="0" borderId="0" xfId="0" applyFont="1"/>
    <xf numFmtId="0" fontId="6" fillId="4" borderId="1" xfId="0" applyFont="1" applyFill="1" applyBorder="1" applyAlignment="1">
      <alignment horizontal="center" vertical="center" wrapText="1"/>
    </xf>
    <xf numFmtId="44" fontId="6" fillId="4" borderId="1" xfId="0" applyNumberFormat="1" applyFont="1" applyFill="1" applyBorder="1" applyAlignment="1">
      <alignment horizontal="center" vertical="center"/>
    </xf>
    <xf numFmtId="165" fontId="6" fillId="4" borderId="1" xfId="0" applyNumberFormat="1" applyFont="1" applyFill="1" applyBorder="1" applyAlignment="1">
      <alignment horizontal="center" vertical="center"/>
    </xf>
    <xf numFmtId="0" fontId="0" fillId="4" borderId="1" xfId="0" applyFill="1" applyBorder="1"/>
    <xf numFmtId="0" fontId="16" fillId="4" borderId="1" xfId="0" applyFont="1" applyFill="1" applyBorder="1" applyAlignment="1">
      <alignment horizontal="center" vertical="center"/>
    </xf>
    <xf numFmtId="165" fontId="6" fillId="0" borderId="0" xfId="0" applyNumberFormat="1" applyFont="1" applyAlignment="1">
      <alignment horizontal="center" vertical="center"/>
    </xf>
    <xf numFmtId="165" fontId="6" fillId="4" borderId="1" xfId="2" applyNumberFormat="1" applyFont="1" applyFill="1" applyBorder="1" applyAlignment="1">
      <alignment horizontal="center" vertical="center"/>
    </xf>
    <xf numFmtId="165" fontId="10" fillId="0" borderId="1" xfId="2" applyNumberFormat="1" applyFont="1" applyBorder="1" applyAlignment="1">
      <alignment horizontal="center" vertical="center"/>
    </xf>
    <xf numFmtId="165" fontId="0" fillId="0" borderId="0" xfId="0" applyNumberFormat="1" applyAlignment="1">
      <alignment horizontal="center" vertical="center"/>
    </xf>
    <xf numFmtId="165" fontId="16" fillId="4" borderId="1" xfId="0" applyNumberFormat="1" applyFont="1" applyFill="1" applyBorder="1" applyAlignment="1">
      <alignment horizontal="center" vertical="center"/>
    </xf>
    <xf numFmtId="165" fontId="6" fillId="4" borderId="0" xfId="0" applyNumberFormat="1" applyFont="1" applyFill="1" applyAlignment="1">
      <alignment horizontal="center" vertical="center"/>
    </xf>
    <xf numFmtId="165" fontId="6" fillId="0" borderId="1" xfId="2" applyNumberFormat="1" applyFont="1" applyBorder="1" applyAlignment="1">
      <alignment horizontal="center" vertical="center"/>
    </xf>
    <xf numFmtId="0" fontId="17" fillId="0" borderId="0" xfId="0" applyFont="1"/>
    <xf numFmtId="4" fontId="17" fillId="0" borderId="0" xfId="0" applyNumberFormat="1" applyFont="1" applyAlignment="1">
      <alignment vertical="center"/>
    </xf>
    <xf numFmtId="4" fontId="18" fillId="0" borderId="0" xfId="1" applyNumberFormat="1" applyFont="1" applyFill="1" applyBorder="1" applyAlignment="1">
      <alignment vertical="center"/>
    </xf>
    <xf numFmtId="165" fontId="17" fillId="0" borderId="0" xfId="0" applyNumberFormat="1" applyFont="1" applyAlignment="1">
      <alignment horizontal="center" vertical="center"/>
    </xf>
    <xf numFmtId="0" fontId="17" fillId="0" borderId="0" xfId="0" applyFont="1" applyAlignment="1">
      <alignment vertical="center"/>
    </xf>
    <xf numFmtId="0" fontId="17" fillId="0" borderId="0" xfId="1" applyFont="1" applyFill="1" applyBorder="1" applyAlignment="1">
      <alignment vertical="center"/>
    </xf>
    <xf numFmtId="4" fontId="19" fillId="0" borderId="0" xfId="0" applyNumberFormat="1" applyFont="1"/>
    <xf numFmtId="0" fontId="10" fillId="0" borderId="0" xfId="0" applyFont="1"/>
    <xf numFmtId="3" fontId="10" fillId="0" borderId="0" xfId="0" applyNumberFormat="1" applyFont="1"/>
    <xf numFmtId="4" fontId="10" fillId="0" borderId="0" xfId="0" applyNumberFormat="1" applyFont="1"/>
    <xf numFmtId="0" fontId="10" fillId="4" borderId="0" xfId="0" applyFont="1" applyFill="1"/>
    <xf numFmtId="3" fontId="6" fillId="0" borderId="0" xfId="0" applyNumberFormat="1" applyFont="1"/>
    <xf numFmtId="4" fontId="6" fillId="0" borderId="0" xfId="0" applyNumberFormat="1" applyFont="1"/>
    <xf numFmtId="4" fontId="5" fillId="14" borderId="0" xfId="1" applyNumberFormat="1" applyFont="1" applyFill="1" applyAlignment="1">
      <alignment horizontal="center" vertical="center"/>
    </xf>
    <xf numFmtId="164" fontId="1" fillId="0" borderId="0" xfId="0" applyNumberFormat="1" applyFont="1" applyAlignment="1">
      <alignment horizontal="center" vertical="center"/>
    </xf>
    <xf numFmtId="8" fontId="1" fillId="0" borderId="0" xfId="0" applyNumberFormat="1" applyFont="1" applyAlignment="1">
      <alignment horizontal="center" vertical="center"/>
    </xf>
    <xf numFmtId="6" fontId="1" fillId="2" borderId="1" xfId="0" applyNumberFormat="1" applyFont="1" applyFill="1" applyBorder="1" applyAlignment="1">
      <alignment vertical="center"/>
    </xf>
    <xf numFmtId="6" fontId="1" fillId="2" borderId="1" xfId="0" applyNumberFormat="1" applyFont="1" applyFill="1" applyBorder="1"/>
    <xf numFmtId="164" fontId="6" fillId="10" borderId="1" xfId="0" applyNumberFormat="1" applyFont="1" applyFill="1" applyBorder="1" applyAlignment="1">
      <alignment horizontal="center" vertical="center"/>
    </xf>
    <xf numFmtId="0" fontId="6" fillId="10" borderId="1" xfId="0" applyFont="1" applyFill="1" applyBorder="1" applyAlignment="1">
      <alignment horizontal="center" vertical="center"/>
    </xf>
    <xf numFmtId="0" fontId="6" fillId="0" borderId="0" xfId="0" applyFont="1" applyAlignment="1">
      <alignment vertical="center"/>
    </xf>
    <xf numFmtId="3" fontId="6" fillId="4" borderId="0" xfId="0" applyNumberFormat="1" applyFont="1" applyFill="1"/>
    <xf numFmtId="0" fontId="6" fillId="4" borderId="0" xfId="0" applyFont="1" applyFill="1"/>
    <xf numFmtId="4" fontId="6" fillId="4" borderId="0" xfId="0" applyNumberFormat="1" applyFont="1" applyFill="1"/>
    <xf numFmtId="0" fontId="19" fillId="0" borderId="0" xfId="0" applyFont="1" applyAlignment="1">
      <alignment vertical="center"/>
    </xf>
    <xf numFmtId="0" fontId="23" fillId="0" borderId="0" xfId="0" applyFont="1"/>
    <xf numFmtId="0" fontId="19" fillId="0" borderId="0" xfId="0" applyFont="1" applyAlignment="1">
      <alignment horizontal="left" vertical="center" indent="2"/>
    </xf>
    <xf numFmtId="0" fontId="22" fillId="0" borderId="0" xfId="0" applyFont="1" applyAlignment="1">
      <alignment vertical="center"/>
    </xf>
    <xf numFmtId="0" fontId="19" fillId="0" borderId="0" xfId="0" applyFont="1" applyAlignment="1">
      <alignment horizontal="left" vertical="center"/>
    </xf>
    <xf numFmtId="0" fontId="24" fillId="0" borderId="0" xfId="0" applyFont="1" applyAlignment="1">
      <alignment horizontal="left" vertical="center" indent="5"/>
    </xf>
    <xf numFmtId="0" fontId="22" fillId="0" borderId="0" xfId="0" applyFont="1" applyAlignment="1">
      <alignment horizontal="left" vertical="center" indent="1"/>
    </xf>
    <xf numFmtId="0" fontId="25" fillId="0" borderId="0" xfId="1" applyFont="1" applyAlignment="1">
      <alignment vertical="center"/>
    </xf>
    <xf numFmtId="0" fontId="22" fillId="0" borderId="0" xfId="0" applyFont="1" applyAlignment="1">
      <alignment horizontal="justify" vertical="center"/>
    </xf>
    <xf numFmtId="0" fontId="26" fillId="0" borderId="0" xfId="1" applyFont="1"/>
    <xf numFmtId="0" fontId="27" fillId="0" borderId="0" xfId="0" applyFont="1"/>
    <xf numFmtId="4" fontId="28" fillId="0" borderId="0" xfId="1" applyNumberFormat="1" applyFont="1" applyFill="1" applyBorder="1" applyAlignment="1">
      <alignment vertical="center"/>
    </xf>
    <xf numFmtId="0" fontId="27" fillId="0" borderId="0" xfId="0" applyFont="1" applyAlignment="1">
      <alignment vertical="center"/>
    </xf>
    <xf numFmtId="165" fontId="27" fillId="0" borderId="0" xfId="0" applyNumberFormat="1" applyFont="1" applyAlignment="1">
      <alignment horizontal="center" vertical="center"/>
    </xf>
    <xf numFmtId="0" fontId="15" fillId="4" borderId="2"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15" fillId="4" borderId="1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8B45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74EB6AC0"/></Relationships>
</file>

<file path=xl/drawings/drawing1.xml><?xml version="1.0" encoding="utf-8"?>
<xdr:wsDr xmlns:xdr="http://schemas.openxmlformats.org/drawingml/2006/spreadsheetDrawing" xmlns:a="http://schemas.openxmlformats.org/drawingml/2006/main">
  <xdr:twoCellAnchor editAs="oneCell">
    <xdr:from>
      <xdr:col>2</xdr:col>
      <xdr:colOff>9524</xdr:colOff>
      <xdr:row>1</xdr:row>
      <xdr:rowOff>161925</xdr:rowOff>
    </xdr:from>
    <xdr:to>
      <xdr:col>10</xdr:col>
      <xdr:colOff>228599</xdr:colOff>
      <xdr:row>31</xdr:row>
      <xdr:rowOff>18930</xdr:rowOff>
    </xdr:to>
    <xdr:pic>
      <xdr:nvPicPr>
        <xdr:cNvPr id="2" name="Picture 1">
          <a:extLst>
            <a:ext uri="{FF2B5EF4-FFF2-40B4-BE49-F238E27FC236}">
              <a16:creationId xmlns:a16="http://schemas.microsoft.com/office/drawing/2014/main" id="{D6D8D5F9-3B9A-221B-398D-7344796B81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4" y="352425"/>
          <a:ext cx="5095875" cy="557200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idsussex.gov.uk/housing-council-tax/council-tax-benefits-and-business-rates/council-ta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dam.trathan@midsussex.gov.uk" TargetMode="External"/><Relationship Id="rId2" Type="http://schemas.openxmlformats.org/officeDocument/2006/relationships/hyperlink" Target="https://www.midsussex.gov.uk/about-us/finance-reports" TargetMode="External"/><Relationship Id="rId1" Type="http://schemas.openxmlformats.org/officeDocument/2006/relationships/hyperlink" Target="https://www.midsussex.gov.uk/revsandbens/council-tax"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0BB55-E963-4F47-ACDE-DFF32C71A5C7}">
  <sheetPr>
    <pageSetUpPr fitToPage="1"/>
  </sheetPr>
  <dimension ref="A1:U63"/>
  <sheetViews>
    <sheetView tabSelected="1" topLeftCell="A43" workbookViewId="0">
      <selection activeCell="G43" sqref="G43"/>
    </sheetView>
  </sheetViews>
  <sheetFormatPr defaultRowHeight="12.75" x14ac:dyDescent="0.2"/>
  <cols>
    <col min="1" max="1" width="22.140625" style="1" customWidth="1"/>
    <col min="2" max="3" width="10.42578125" style="2" bestFit="1" customWidth="1"/>
    <col min="4" max="4" width="10.5703125" style="2" customWidth="1"/>
    <col min="5" max="5" width="12.42578125" style="2" customWidth="1"/>
    <col min="6" max="6" width="11.5703125" style="2" bestFit="1" customWidth="1"/>
    <col min="7" max="7" width="10.5703125" style="2" bestFit="1" customWidth="1"/>
    <col min="8" max="8" width="10.140625" style="2" customWidth="1"/>
    <col min="9" max="11" width="9.5703125" style="2" bestFit="1" customWidth="1"/>
    <col min="12" max="19" width="9.28515625" style="2" bestFit="1" customWidth="1"/>
    <col min="20" max="16384" width="9.140625" style="2"/>
  </cols>
  <sheetData>
    <row r="1" spans="1:20" x14ac:dyDescent="0.2">
      <c r="A1" s="1" t="s">
        <v>0</v>
      </c>
    </row>
    <row r="2" spans="1:20" x14ac:dyDescent="0.2">
      <c r="J2" s="1"/>
      <c r="K2" s="1"/>
      <c r="L2" s="1"/>
      <c r="M2" s="1"/>
      <c r="N2" s="1"/>
      <c r="O2" s="1"/>
      <c r="P2" s="1"/>
      <c r="Q2" s="1"/>
      <c r="R2" s="1"/>
      <c r="S2" s="1"/>
    </row>
    <row r="3" spans="1:20" ht="27" customHeight="1" x14ac:dyDescent="0.2">
      <c r="A3" s="3"/>
      <c r="B3" s="4"/>
      <c r="F3" s="1"/>
      <c r="J3" s="39" t="s">
        <v>1</v>
      </c>
      <c r="K3" s="1"/>
      <c r="L3" s="1"/>
      <c r="M3" s="1"/>
      <c r="N3" s="1"/>
      <c r="O3" s="1"/>
      <c r="P3" s="1"/>
      <c r="Q3" s="1"/>
      <c r="R3" s="1"/>
      <c r="S3" s="1"/>
    </row>
    <row r="4" spans="1:20" s="7" customFormat="1" ht="13.5" thickBot="1" x14ac:dyDescent="0.3">
      <c r="A4" s="5" t="s">
        <v>2</v>
      </c>
      <c r="B4" s="6"/>
      <c r="C4" s="6"/>
      <c r="D4" s="6"/>
      <c r="E4" s="6"/>
      <c r="F4" s="6"/>
      <c r="G4" s="6"/>
      <c r="H4" s="6"/>
      <c r="I4" s="6"/>
      <c r="J4" s="6"/>
      <c r="K4" s="6"/>
      <c r="L4" s="6"/>
      <c r="M4" s="6"/>
      <c r="N4" s="6"/>
      <c r="O4" s="6"/>
      <c r="P4" s="6"/>
      <c r="Q4" s="6"/>
      <c r="R4" s="6"/>
      <c r="S4" s="6"/>
    </row>
    <row r="5" spans="1:20" ht="38.25" x14ac:dyDescent="0.2">
      <c r="A5" s="22" t="s">
        <v>3</v>
      </c>
      <c r="B5" s="22" t="s">
        <v>4</v>
      </c>
      <c r="C5" s="23" t="s">
        <v>5</v>
      </c>
      <c r="D5" s="24" t="s">
        <v>6</v>
      </c>
      <c r="E5" s="25" t="s">
        <v>7</v>
      </c>
      <c r="F5" s="25" t="s">
        <v>8</v>
      </c>
      <c r="G5" s="25" t="s">
        <v>9</v>
      </c>
      <c r="H5" s="25" t="s">
        <v>10</v>
      </c>
      <c r="I5" s="25" t="s">
        <v>11</v>
      </c>
      <c r="J5" s="25" t="s">
        <v>12</v>
      </c>
      <c r="K5" s="26" t="s">
        <v>13</v>
      </c>
      <c r="L5" s="24" t="s">
        <v>14</v>
      </c>
      <c r="M5" s="25" t="s">
        <v>15</v>
      </c>
      <c r="N5" s="25" t="s">
        <v>16</v>
      </c>
      <c r="O5" s="25" t="s">
        <v>17</v>
      </c>
      <c r="P5" s="25" t="s">
        <v>18</v>
      </c>
      <c r="Q5" s="25" t="s">
        <v>19</v>
      </c>
      <c r="R5" s="25" t="s">
        <v>20</v>
      </c>
      <c r="S5" s="26" t="s">
        <v>21</v>
      </c>
      <c r="T5" s="7"/>
    </row>
    <row r="6" spans="1:20" x14ac:dyDescent="0.2">
      <c r="A6" s="38" t="s">
        <v>22</v>
      </c>
      <c r="B6" s="43">
        <v>105000</v>
      </c>
      <c r="C6" s="27">
        <v>1366.4</v>
      </c>
      <c r="D6" s="28">
        <f>B6/C6/100*66.666667</f>
        <v>51.229508452868856</v>
      </c>
      <c r="E6" s="29">
        <f>B6/C6/100*77.777778</f>
        <v>59.767759733606553</v>
      </c>
      <c r="F6" s="29">
        <f>B6/C6/100*88.888889</f>
        <v>68.306011014344264</v>
      </c>
      <c r="G6" s="29">
        <f>B6/C6</f>
        <v>76.844262295081961</v>
      </c>
      <c r="H6" s="29">
        <f>B6/C6/100*122.22222222</f>
        <v>93.920765025614756</v>
      </c>
      <c r="I6" s="29">
        <f>B6/C6/100*144.44444444</f>
        <v>110.99726775614755</v>
      </c>
      <c r="J6" s="29">
        <f>B6/C6/100*166.66666667</f>
        <v>128.07377049436477</v>
      </c>
      <c r="K6" s="30">
        <f>B6/C6/100*200</f>
        <v>153.68852459016392</v>
      </c>
      <c r="L6" s="28">
        <f t="shared" ref="L6:S6" si="0">D6/12</f>
        <v>4.269125704405738</v>
      </c>
      <c r="M6" s="29">
        <f t="shared" si="0"/>
        <v>4.9806466444672131</v>
      </c>
      <c r="N6" s="29">
        <f t="shared" si="0"/>
        <v>5.692167584528689</v>
      </c>
      <c r="O6" s="29">
        <f t="shared" si="0"/>
        <v>6.4036885245901631</v>
      </c>
      <c r="P6" s="29">
        <f t="shared" si="0"/>
        <v>7.8267304188012297</v>
      </c>
      <c r="Q6" s="29">
        <f t="shared" si="0"/>
        <v>9.2497723130122953</v>
      </c>
      <c r="R6" s="29">
        <f t="shared" si="0"/>
        <v>10.67281420786373</v>
      </c>
      <c r="S6" s="30">
        <f t="shared" si="0"/>
        <v>12.807377049180326</v>
      </c>
      <c r="T6" s="7"/>
    </row>
    <row r="7" spans="1:20" x14ac:dyDescent="0.2">
      <c r="A7" s="39"/>
      <c r="B7" s="7"/>
      <c r="C7" s="7"/>
      <c r="D7" s="7"/>
      <c r="E7" s="7"/>
      <c r="F7" s="7"/>
      <c r="G7" s="7"/>
      <c r="H7" s="7"/>
      <c r="I7" s="7"/>
      <c r="J7" s="7"/>
      <c r="K7" s="7"/>
      <c r="L7" s="7"/>
      <c r="M7" s="7"/>
      <c r="N7" s="7"/>
      <c r="O7" s="7"/>
      <c r="P7" s="7"/>
      <c r="Q7" s="7"/>
      <c r="R7" s="7"/>
      <c r="S7" s="7"/>
      <c r="T7" s="7"/>
    </row>
    <row r="8" spans="1:20" s="7" customFormat="1" ht="13.5" thickBot="1" x14ac:dyDescent="0.3">
      <c r="A8" s="17" t="s">
        <v>23</v>
      </c>
      <c r="B8" s="18"/>
      <c r="C8" s="18"/>
      <c r="D8" s="18"/>
      <c r="E8" s="18"/>
      <c r="F8" s="18"/>
      <c r="G8" s="18"/>
      <c r="H8" s="18"/>
      <c r="I8" s="18"/>
      <c r="J8" s="18"/>
      <c r="K8" s="18"/>
      <c r="L8" s="18"/>
      <c r="M8" s="18"/>
      <c r="N8" s="18"/>
      <c r="O8" s="18"/>
      <c r="P8" s="18"/>
      <c r="Q8" s="18"/>
      <c r="R8" s="18"/>
      <c r="S8" s="18"/>
    </row>
    <row r="9" spans="1:20" ht="38.25" x14ac:dyDescent="0.2">
      <c r="A9" s="22" t="s">
        <v>3</v>
      </c>
      <c r="B9" s="22" t="s">
        <v>24</v>
      </c>
      <c r="C9" s="23" t="s">
        <v>5</v>
      </c>
      <c r="D9" s="24" t="s">
        <v>6</v>
      </c>
      <c r="E9" s="25" t="s">
        <v>7</v>
      </c>
      <c r="F9" s="25" t="s">
        <v>8</v>
      </c>
      <c r="G9" s="25" t="s">
        <v>9</v>
      </c>
      <c r="H9" s="25" t="s">
        <v>10</v>
      </c>
      <c r="I9" s="25" t="s">
        <v>11</v>
      </c>
      <c r="J9" s="25" t="s">
        <v>12</v>
      </c>
      <c r="K9" s="26" t="s">
        <v>13</v>
      </c>
      <c r="L9" s="24" t="s">
        <v>14</v>
      </c>
      <c r="M9" s="25" t="s">
        <v>15</v>
      </c>
      <c r="N9" s="25" t="s">
        <v>16</v>
      </c>
      <c r="O9" s="25" t="s">
        <v>17</v>
      </c>
      <c r="P9" s="25" t="s">
        <v>18</v>
      </c>
      <c r="Q9" s="25" t="s">
        <v>19</v>
      </c>
      <c r="R9" s="25" t="s">
        <v>20</v>
      </c>
      <c r="S9" s="26" t="s">
        <v>21</v>
      </c>
      <c r="T9" s="7"/>
    </row>
    <row r="10" spans="1:20" x14ac:dyDescent="0.2">
      <c r="A10" s="38" t="s">
        <v>22</v>
      </c>
      <c r="B10" s="45">
        <v>8000</v>
      </c>
      <c r="C10" s="27">
        <v>1481.5</v>
      </c>
      <c r="D10" s="28">
        <f>B10/C10/100*66.666667</f>
        <v>3.5999550185622682</v>
      </c>
      <c r="E10" s="29">
        <f>B10/C10/100*77.777778</f>
        <v>4.1999475126560917</v>
      </c>
      <c r="F10" s="29">
        <f>B10/C10/100*88.888889</f>
        <v>4.7999400067499165</v>
      </c>
      <c r="G10" s="29">
        <f>B10/C10</f>
        <v>5.3999325008437395</v>
      </c>
      <c r="H10" s="29">
        <f>B10/C10/100*122.22222222</f>
        <v>6.5999175009112392</v>
      </c>
      <c r="I10" s="29">
        <f>B10/C10/100*144.44444444</f>
        <v>7.7999025009787388</v>
      </c>
      <c r="J10" s="29">
        <f>B10/C10/100*166.66666667</f>
        <v>8.9998875015862314</v>
      </c>
      <c r="K10" s="30">
        <f>B10/C10/100*200</f>
        <v>10.799865001687479</v>
      </c>
      <c r="L10" s="28">
        <f t="shared" ref="L10:S10" si="1">D10/12</f>
        <v>0.29999625154685566</v>
      </c>
      <c r="M10" s="29">
        <f t="shared" si="1"/>
        <v>0.34999562605467432</v>
      </c>
      <c r="N10" s="29">
        <f t="shared" si="1"/>
        <v>0.39999500056249304</v>
      </c>
      <c r="O10" s="29">
        <f t="shared" si="1"/>
        <v>0.44999437507031165</v>
      </c>
      <c r="P10" s="29">
        <f t="shared" si="1"/>
        <v>0.54999312507593656</v>
      </c>
      <c r="Q10" s="29">
        <f t="shared" si="1"/>
        <v>0.64999187508156153</v>
      </c>
      <c r="R10" s="29">
        <f t="shared" si="1"/>
        <v>0.74999062513218595</v>
      </c>
      <c r="S10" s="30">
        <f t="shared" si="1"/>
        <v>0.89998875014062329</v>
      </c>
      <c r="T10" s="7"/>
    </row>
    <row r="11" spans="1:20" ht="12.75" customHeight="1" x14ac:dyDescent="0.2">
      <c r="A11" s="39"/>
      <c r="B11" s="7"/>
      <c r="C11" s="7"/>
      <c r="D11" s="7"/>
      <c r="E11" s="7"/>
      <c r="F11" s="7"/>
      <c r="G11" s="7"/>
      <c r="H11" s="7"/>
      <c r="I11" s="7"/>
      <c r="J11" s="7"/>
      <c r="K11" s="7"/>
      <c r="L11" s="7"/>
      <c r="M11" s="7"/>
      <c r="N11" s="7"/>
      <c r="O11" s="7"/>
      <c r="P11" s="7"/>
      <c r="Q11" s="7"/>
      <c r="R11" s="7"/>
      <c r="S11" s="7"/>
      <c r="T11" s="7"/>
    </row>
    <row r="12" spans="1:20" s="7" customFormat="1" ht="13.5" thickBot="1" x14ac:dyDescent="0.3">
      <c r="A12" s="5" t="s">
        <v>25</v>
      </c>
      <c r="B12" s="6"/>
      <c r="C12" s="6"/>
      <c r="D12" s="6"/>
      <c r="E12" s="6"/>
      <c r="F12" s="6"/>
      <c r="G12" s="6"/>
      <c r="H12" s="6"/>
      <c r="I12" s="6"/>
      <c r="J12" s="6"/>
      <c r="K12" s="6"/>
      <c r="L12" s="6"/>
      <c r="M12" s="6"/>
      <c r="N12" s="6"/>
      <c r="O12" s="6"/>
      <c r="P12" s="6"/>
      <c r="Q12" s="6"/>
      <c r="R12" s="6"/>
      <c r="S12" s="6"/>
    </row>
    <row r="13" spans="1:20" ht="38.25" x14ac:dyDescent="0.2">
      <c r="A13" s="22" t="s">
        <v>3</v>
      </c>
      <c r="B13" s="22" t="s">
        <v>4</v>
      </c>
      <c r="C13" s="23" t="s">
        <v>5</v>
      </c>
      <c r="D13" s="24" t="s">
        <v>6</v>
      </c>
      <c r="E13" s="25" t="s">
        <v>7</v>
      </c>
      <c r="F13" s="25" t="s">
        <v>8</v>
      </c>
      <c r="G13" s="25" t="s">
        <v>9</v>
      </c>
      <c r="H13" s="25" t="s">
        <v>10</v>
      </c>
      <c r="I13" s="25" t="s">
        <v>11</v>
      </c>
      <c r="J13" s="25" t="s">
        <v>12</v>
      </c>
      <c r="K13" s="26" t="s">
        <v>13</v>
      </c>
      <c r="L13" s="24" t="s">
        <v>14</v>
      </c>
      <c r="M13" s="25" t="s">
        <v>15</v>
      </c>
      <c r="N13" s="25" t="s">
        <v>16</v>
      </c>
      <c r="O13" s="25" t="s">
        <v>17</v>
      </c>
      <c r="P13" s="25" t="s">
        <v>18</v>
      </c>
      <c r="Q13" s="25" t="s">
        <v>19</v>
      </c>
      <c r="R13" s="25" t="s">
        <v>20</v>
      </c>
      <c r="S13" s="26" t="s">
        <v>21</v>
      </c>
      <c r="T13" s="7"/>
    </row>
    <row r="14" spans="1:20" x14ac:dyDescent="0.2">
      <c r="A14" s="38" t="s">
        <v>26</v>
      </c>
      <c r="B14" s="43">
        <v>113000</v>
      </c>
      <c r="C14" s="27">
        <v>1481.5</v>
      </c>
      <c r="D14" s="28">
        <f>B14/C14/100*66.666667</f>
        <v>50.849364637192039</v>
      </c>
      <c r="E14" s="29">
        <f>B14/C14/100*77.777778</f>
        <v>59.324258616267294</v>
      </c>
      <c r="F14" s="29">
        <f>B14/C14/100*88.888889</f>
        <v>67.799152595342562</v>
      </c>
      <c r="G14" s="29">
        <f>B14/C14</f>
        <v>76.274046574417824</v>
      </c>
      <c r="H14" s="29">
        <f>B14/C14/100*122.22222222</f>
        <v>93.223834700371256</v>
      </c>
      <c r="I14" s="29">
        <f>B14/C14/100*144.44444444</f>
        <v>110.17362282632467</v>
      </c>
      <c r="J14" s="29">
        <f>B14/C14/100*166.66666667</f>
        <v>127.12341095990551</v>
      </c>
      <c r="K14" s="30">
        <f>B14/C14/100*200</f>
        <v>152.54809314883565</v>
      </c>
      <c r="L14" s="28">
        <f t="shared" ref="L14:S14" si="2">D14/12</f>
        <v>4.2374470530993369</v>
      </c>
      <c r="M14" s="29">
        <f t="shared" si="2"/>
        <v>4.9436882180222748</v>
      </c>
      <c r="N14" s="29">
        <f t="shared" si="2"/>
        <v>5.6499293829452135</v>
      </c>
      <c r="O14" s="29">
        <f t="shared" si="2"/>
        <v>6.3561705478681523</v>
      </c>
      <c r="P14" s="29">
        <f t="shared" si="2"/>
        <v>7.768652891697605</v>
      </c>
      <c r="Q14" s="29">
        <f t="shared" si="2"/>
        <v>9.1811352355270568</v>
      </c>
      <c r="R14" s="29">
        <f t="shared" si="2"/>
        <v>10.593617579992125</v>
      </c>
      <c r="S14" s="30">
        <f t="shared" si="2"/>
        <v>12.712341095736305</v>
      </c>
      <c r="T14" s="7"/>
    </row>
    <row r="15" spans="1:20" x14ac:dyDescent="0.2">
      <c r="A15" s="39"/>
      <c r="B15" s="32"/>
      <c r="C15" s="33"/>
      <c r="D15" s="34"/>
      <c r="E15" s="34"/>
      <c r="F15" s="34"/>
      <c r="G15" s="34"/>
      <c r="H15" s="34"/>
      <c r="I15" s="34"/>
      <c r="J15" s="34"/>
      <c r="K15" s="34"/>
      <c r="L15" s="34"/>
      <c r="M15" s="34"/>
      <c r="N15" s="34"/>
      <c r="O15" s="34"/>
      <c r="P15" s="34"/>
      <c r="Q15" s="34"/>
      <c r="R15" s="34"/>
      <c r="S15" s="34"/>
      <c r="T15" s="7"/>
    </row>
    <row r="16" spans="1:20" ht="13.5" thickBot="1" x14ac:dyDescent="0.25">
      <c r="A16" s="17" t="s">
        <v>27</v>
      </c>
      <c r="B16" s="18"/>
      <c r="C16" s="18"/>
      <c r="D16" s="18"/>
      <c r="E16" s="18"/>
      <c r="F16" s="18"/>
      <c r="G16" s="18"/>
      <c r="H16" s="18"/>
      <c r="I16" s="18"/>
      <c r="J16" s="18"/>
      <c r="K16" s="18"/>
      <c r="L16" s="18"/>
      <c r="M16" s="18"/>
      <c r="N16" s="18"/>
      <c r="O16" s="18"/>
      <c r="P16" s="18"/>
      <c r="Q16" s="18"/>
      <c r="R16" s="18"/>
      <c r="S16" s="18"/>
      <c r="T16" s="7"/>
    </row>
    <row r="17" spans="1:21" ht="38.25" x14ac:dyDescent="0.2">
      <c r="A17" s="8" t="s">
        <v>3</v>
      </c>
      <c r="B17" s="8" t="s">
        <v>24</v>
      </c>
      <c r="C17" s="9" t="s">
        <v>5</v>
      </c>
      <c r="D17" s="35" t="s">
        <v>6</v>
      </c>
      <c r="E17" s="36" t="s">
        <v>7</v>
      </c>
      <c r="F17" s="36" t="s">
        <v>8</v>
      </c>
      <c r="G17" s="36" t="s">
        <v>9</v>
      </c>
      <c r="H17" s="36" t="s">
        <v>10</v>
      </c>
      <c r="I17" s="36" t="s">
        <v>11</v>
      </c>
      <c r="J17" s="36" t="s">
        <v>12</v>
      </c>
      <c r="K17" s="37" t="s">
        <v>13</v>
      </c>
      <c r="L17" s="10" t="s">
        <v>14</v>
      </c>
      <c r="M17" s="11" t="s">
        <v>15</v>
      </c>
      <c r="N17" s="11" t="s">
        <v>16</v>
      </c>
      <c r="O17" s="11" t="s">
        <v>17</v>
      </c>
      <c r="P17" s="11" t="s">
        <v>18</v>
      </c>
      <c r="Q17" s="11" t="s">
        <v>19</v>
      </c>
      <c r="R17" s="11" t="s">
        <v>20</v>
      </c>
      <c r="S17" s="12" t="s">
        <v>21</v>
      </c>
      <c r="T17" s="7"/>
    </row>
    <row r="18" spans="1:21" x14ac:dyDescent="0.2">
      <c r="A18" s="40" t="s">
        <v>28</v>
      </c>
      <c r="B18" s="44">
        <v>10000</v>
      </c>
      <c r="C18" s="13">
        <v>1615</v>
      </c>
      <c r="D18" s="14">
        <f>B18/C18/100*66.666667</f>
        <v>4.1279669969040258</v>
      </c>
      <c r="E18" s="15">
        <f>B18/C18/100*77.777778</f>
        <v>4.8159614860681117</v>
      </c>
      <c r="F18" s="15">
        <f>B18/C18/100*88.888889</f>
        <v>5.5039559752321994</v>
      </c>
      <c r="G18" s="15">
        <f>B18/C18</f>
        <v>6.1919504643962853</v>
      </c>
      <c r="H18" s="15">
        <f>B18/C18/100*122.22222222</f>
        <v>7.5679394563467506</v>
      </c>
      <c r="I18" s="15">
        <f>B18/C18/100*144.44444444</f>
        <v>8.9439284482972159</v>
      </c>
      <c r="J18" s="15">
        <f>B18/C18/100*166.66666667</f>
        <v>10.319917440866876</v>
      </c>
      <c r="K18" s="16">
        <f>B18/C18/100*200</f>
        <v>12.383900928792571</v>
      </c>
      <c r="L18" s="14">
        <f t="shared" ref="L18:S18" si="3">D18/12</f>
        <v>0.34399724974200213</v>
      </c>
      <c r="M18" s="15">
        <f t="shared" si="3"/>
        <v>0.40133012383900929</v>
      </c>
      <c r="N18" s="15">
        <f t="shared" si="3"/>
        <v>0.45866299793601661</v>
      </c>
      <c r="O18" s="15">
        <f t="shared" si="3"/>
        <v>0.51599587203302377</v>
      </c>
      <c r="P18" s="15">
        <f t="shared" si="3"/>
        <v>0.63066162136222925</v>
      </c>
      <c r="Q18" s="15">
        <f t="shared" si="3"/>
        <v>0.74532737069143462</v>
      </c>
      <c r="R18" s="15">
        <f t="shared" si="3"/>
        <v>0.8599931200722396</v>
      </c>
      <c r="S18" s="16">
        <f t="shared" si="3"/>
        <v>1.0319917440660475</v>
      </c>
      <c r="T18" s="7"/>
    </row>
    <row r="19" spans="1:21" x14ac:dyDescent="0.2">
      <c r="A19" s="39"/>
      <c r="B19" s="32"/>
      <c r="C19" s="33"/>
      <c r="D19" s="34"/>
      <c r="E19" s="34"/>
      <c r="F19" s="34"/>
      <c r="G19" s="34"/>
      <c r="H19" s="34"/>
      <c r="I19" s="34"/>
      <c r="J19" s="34"/>
      <c r="K19" s="34"/>
      <c r="L19" s="34"/>
      <c r="M19" s="34"/>
      <c r="N19" s="34"/>
      <c r="O19" s="34"/>
      <c r="P19" s="34"/>
      <c r="Q19" s="34"/>
      <c r="R19" s="34"/>
      <c r="S19" s="34"/>
      <c r="T19" s="7"/>
    </row>
    <row r="20" spans="1:21" ht="13.5" thickBot="1" x14ac:dyDescent="0.25">
      <c r="A20" s="19" t="s">
        <v>29</v>
      </c>
      <c r="B20" s="20"/>
      <c r="C20" s="20"/>
      <c r="D20" s="20"/>
      <c r="E20" s="20"/>
      <c r="F20" s="20"/>
      <c r="G20" s="20"/>
      <c r="H20" s="20"/>
      <c r="I20" s="20"/>
      <c r="J20" s="20"/>
      <c r="K20" s="20"/>
      <c r="L20" s="20"/>
      <c r="M20" s="20"/>
      <c r="N20" s="20"/>
      <c r="O20" s="20"/>
      <c r="P20" s="20"/>
      <c r="Q20" s="20"/>
      <c r="R20" s="20"/>
      <c r="S20" s="20"/>
      <c r="T20" s="7"/>
    </row>
    <row r="21" spans="1:21" ht="38.25" x14ac:dyDescent="0.2">
      <c r="A21" s="22" t="s">
        <v>3</v>
      </c>
      <c r="B21" s="22" t="s">
        <v>4</v>
      </c>
      <c r="C21" s="23" t="s">
        <v>5</v>
      </c>
      <c r="D21" s="24" t="s">
        <v>6</v>
      </c>
      <c r="E21" s="25" t="s">
        <v>7</v>
      </c>
      <c r="F21" s="25" t="s">
        <v>8</v>
      </c>
      <c r="G21" s="25" t="s">
        <v>9</v>
      </c>
      <c r="H21" s="25" t="s">
        <v>10</v>
      </c>
      <c r="I21" s="25" t="s">
        <v>11</v>
      </c>
      <c r="J21" s="25" t="s">
        <v>12</v>
      </c>
      <c r="K21" s="26" t="s">
        <v>13</v>
      </c>
      <c r="L21" s="24" t="s">
        <v>14</v>
      </c>
      <c r="M21" s="25" t="s">
        <v>15</v>
      </c>
      <c r="N21" s="25" t="s">
        <v>16</v>
      </c>
      <c r="O21" s="25" t="s">
        <v>17</v>
      </c>
      <c r="P21" s="25" t="s">
        <v>18</v>
      </c>
      <c r="Q21" s="25" t="s">
        <v>19</v>
      </c>
      <c r="R21" s="25" t="s">
        <v>20</v>
      </c>
      <c r="S21" s="26" t="s">
        <v>21</v>
      </c>
      <c r="T21" s="7"/>
    </row>
    <row r="22" spans="1:21" x14ac:dyDescent="0.2">
      <c r="A22" s="42" t="s">
        <v>28</v>
      </c>
      <c r="B22" s="41">
        <v>123000</v>
      </c>
      <c r="C22" s="27">
        <v>1615</v>
      </c>
      <c r="D22" s="28">
        <f>B22/C22/100*66.666667</f>
        <v>50.77399406191951</v>
      </c>
      <c r="E22" s="29">
        <f>B22/C22/100*77.777778</f>
        <v>59.236326278637769</v>
      </c>
      <c r="F22" s="29">
        <f>B22/C22/100*88.888889</f>
        <v>67.698658495356042</v>
      </c>
      <c r="G22" s="29">
        <f>B22/C22</f>
        <v>76.160990712074309</v>
      </c>
      <c r="H22" s="29">
        <f>B22/C22/100*122.22222222</f>
        <v>93.085655313065018</v>
      </c>
      <c r="I22" s="29">
        <f>B22/C22/100*144.44444444</f>
        <v>110.01031991405574</v>
      </c>
      <c r="J22" s="29">
        <f>B22/C22/100*166.66666667</f>
        <v>126.93498452266255</v>
      </c>
      <c r="K22" s="30">
        <f>B22/C22/100*200</f>
        <v>152.32198142414862</v>
      </c>
      <c r="L22" s="28">
        <f t="shared" ref="L22:S22" si="4">D22/12</f>
        <v>4.2311661718266258</v>
      </c>
      <c r="M22" s="29">
        <f t="shared" si="4"/>
        <v>4.9363605232198138</v>
      </c>
      <c r="N22" s="29">
        <f t="shared" si="4"/>
        <v>5.6415548746130035</v>
      </c>
      <c r="O22" s="29">
        <f t="shared" si="4"/>
        <v>6.3467492260061924</v>
      </c>
      <c r="P22" s="29">
        <f t="shared" si="4"/>
        <v>7.7571379427554179</v>
      </c>
      <c r="Q22" s="29">
        <f t="shared" si="4"/>
        <v>9.1675266595046452</v>
      </c>
      <c r="R22" s="29">
        <f t="shared" si="4"/>
        <v>10.577915376888546</v>
      </c>
      <c r="S22" s="30">
        <f t="shared" si="4"/>
        <v>12.693498452012385</v>
      </c>
      <c r="T22" s="7"/>
    </row>
    <row r="23" spans="1:21" x14ac:dyDescent="0.2">
      <c r="A23" s="39"/>
      <c r="B23" s="112"/>
      <c r="C23" s="33"/>
      <c r="D23" s="34"/>
      <c r="E23" s="34"/>
      <c r="F23" s="34"/>
      <c r="G23" s="34"/>
      <c r="H23" s="34"/>
      <c r="I23" s="34"/>
      <c r="J23" s="34"/>
      <c r="K23" s="34"/>
      <c r="L23" s="34"/>
      <c r="M23" s="34"/>
      <c r="N23" s="34"/>
      <c r="O23" s="34"/>
      <c r="P23" s="34"/>
      <c r="Q23" s="34"/>
      <c r="R23" s="34"/>
      <c r="S23" s="34"/>
      <c r="T23" s="7"/>
    </row>
    <row r="24" spans="1:21" ht="13.5" thickBot="1" x14ac:dyDescent="0.25">
      <c r="A24" s="19" t="s">
        <v>30</v>
      </c>
      <c r="B24" s="20"/>
      <c r="C24" s="20"/>
      <c r="D24" s="20"/>
      <c r="E24" s="20"/>
      <c r="F24" s="20"/>
      <c r="G24" s="20"/>
      <c r="H24" s="20"/>
      <c r="I24" s="20"/>
      <c r="J24" s="20"/>
      <c r="K24" s="20"/>
      <c r="L24" s="20"/>
      <c r="M24" s="20"/>
      <c r="N24" s="20"/>
      <c r="O24" s="20"/>
      <c r="P24" s="20"/>
      <c r="Q24" s="20"/>
      <c r="R24" s="20"/>
      <c r="S24" s="20"/>
      <c r="T24" s="7"/>
    </row>
    <row r="25" spans="1:21" ht="38.25" x14ac:dyDescent="0.2">
      <c r="A25" s="22" t="s">
        <v>3</v>
      </c>
      <c r="B25" s="22" t="s">
        <v>4</v>
      </c>
      <c r="C25" s="23" t="s">
        <v>5</v>
      </c>
      <c r="D25" s="24" t="s">
        <v>6</v>
      </c>
      <c r="E25" s="25" t="s">
        <v>7</v>
      </c>
      <c r="F25" s="25" t="s">
        <v>8</v>
      </c>
      <c r="G25" s="25" t="s">
        <v>9</v>
      </c>
      <c r="H25" s="25" t="s">
        <v>10</v>
      </c>
      <c r="I25" s="25" t="s">
        <v>11</v>
      </c>
      <c r="J25" s="25" t="s">
        <v>12</v>
      </c>
      <c r="K25" s="26" t="s">
        <v>13</v>
      </c>
      <c r="L25" s="24" t="s">
        <v>14</v>
      </c>
      <c r="M25" s="25" t="s">
        <v>15</v>
      </c>
      <c r="N25" s="25" t="s">
        <v>16</v>
      </c>
      <c r="O25" s="25" t="s">
        <v>17</v>
      </c>
      <c r="P25" s="25" t="s">
        <v>18</v>
      </c>
      <c r="Q25" s="25" t="s">
        <v>19</v>
      </c>
      <c r="R25" s="25" t="s">
        <v>20</v>
      </c>
      <c r="S25" s="26" t="s">
        <v>21</v>
      </c>
      <c r="T25" s="7"/>
      <c r="U25" s="7"/>
    </row>
    <row r="26" spans="1:21" x14ac:dyDescent="0.2">
      <c r="A26" s="54" t="s">
        <v>28</v>
      </c>
      <c r="B26" s="55">
        <v>136000</v>
      </c>
      <c r="C26" s="27">
        <v>1781.4</v>
      </c>
      <c r="D26" s="28">
        <f>B26/C26/100*66.666667</f>
        <v>50.896299045694398</v>
      </c>
      <c r="E26" s="29">
        <f>B26/C26/100*77.777778</f>
        <v>59.379015426069373</v>
      </c>
      <c r="F26" s="29">
        <f>B26/C26/100*88.888889</f>
        <v>67.861731806444368</v>
      </c>
      <c r="G26" s="29">
        <f>B26/C26</f>
        <v>76.344448186819349</v>
      </c>
      <c r="H26" s="29">
        <f>B26/C26/100*122.22222222</f>
        <v>93.309881115527105</v>
      </c>
      <c r="I26" s="29">
        <f>B26/C26/100*144.44444444</f>
        <v>110.27531404423488</v>
      </c>
      <c r="J26" s="29">
        <f>B26/C26/100*166.66666667</f>
        <v>127.24074698057707</v>
      </c>
      <c r="K26" s="30">
        <f>B26/C26/100*200</f>
        <v>152.6888963736387</v>
      </c>
      <c r="L26" s="28">
        <f t="shared" ref="L26" si="5">D26/12</f>
        <v>4.2413582538078662</v>
      </c>
      <c r="M26" s="29">
        <f t="shared" ref="M26" si="6">E26/12</f>
        <v>4.9482512855057807</v>
      </c>
      <c r="N26" s="29">
        <f t="shared" ref="N26" si="7">F26/12</f>
        <v>5.655144317203697</v>
      </c>
      <c r="O26" s="29">
        <f t="shared" ref="O26" si="8">G26/12</f>
        <v>6.3620373489016124</v>
      </c>
      <c r="P26" s="29">
        <f t="shared" ref="P26" si="9">H26/12</f>
        <v>7.7758234262939254</v>
      </c>
      <c r="Q26" s="29">
        <f t="shared" ref="Q26" si="10">I26/12</f>
        <v>9.1896095036862402</v>
      </c>
      <c r="R26" s="29">
        <f t="shared" ref="R26" si="11">J26/12</f>
        <v>10.603395581714755</v>
      </c>
      <c r="S26" s="30">
        <f t="shared" ref="S26" si="12">K26/12</f>
        <v>12.724074697803225</v>
      </c>
      <c r="T26" s="7"/>
    </row>
    <row r="27" spans="1:21" x14ac:dyDescent="0.2">
      <c r="A27" s="39"/>
      <c r="B27" s="32"/>
      <c r="C27" s="33"/>
      <c r="D27" s="34"/>
      <c r="E27" s="34"/>
      <c r="F27" s="34"/>
      <c r="G27" s="34"/>
      <c r="H27" s="34"/>
      <c r="I27" s="34"/>
      <c r="J27" s="34"/>
      <c r="K27" s="34"/>
      <c r="L27" s="34"/>
      <c r="M27" s="34"/>
      <c r="N27" s="34"/>
      <c r="O27" s="34"/>
      <c r="P27" s="34"/>
      <c r="Q27" s="34"/>
      <c r="R27" s="34"/>
      <c r="S27" s="34"/>
      <c r="T27" s="7"/>
    </row>
    <row r="28" spans="1:21" s="7" customFormat="1" ht="23.25" customHeight="1" x14ac:dyDescent="0.25">
      <c r="A28" s="47" t="s">
        <v>31</v>
      </c>
      <c r="B28" s="116" t="s">
        <v>32</v>
      </c>
      <c r="C28" s="117" t="s">
        <v>33</v>
      </c>
      <c r="D28" s="117" t="s">
        <v>34</v>
      </c>
      <c r="E28" s="50" t="s">
        <v>35</v>
      </c>
      <c r="F28" s="50" t="s">
        <v>36</v>
      </c>
      <c r="G28" s="34"/>
      <c r="H28" s="34"/>
      <c r="I28" s="34"/>
      <c r="J28" s="34"/>
      <c r="K28" s="34"/>
      <c r="L28" s="34"/>
      <c r="M28" s="34"/>
      <c r="N28" s="34"/>
      <c r="O28" s="34"/>
      <c r="P28" s="34"/>
      <c r="Q28" s="34"/>
      <c r="R28" s="34"/>
      <c r="S28" s="34"/>
    </row>
    <row r="29" spans="1:21" ht="25.5" customHeight="1" x14ac:dyDescent="0.2">
      <c r="A29" s="48" t="s">
        <v>37</v>
      </c>
      <c r="B29" s="49">
        <v>1481.5</v>
      </c>
      <c r="C29" s="49">
        <v>1615</v>
      </c>
      <c r="D29" s="46">
        <v>1781.4</v>
      </c>
      <c r="E29" s="111">
        <v>1860.3</v>
      </c>
      <c r="F29" s="104"/>
      <c r="G29" s="7"/>
      <c r="H29" s="34"/>
      <c r="I29" s="34"/>
      <c r="J29" s="34"/>
      <c r="K29" s="34"/>
      <c r="L29" s="34"/>
      <c r="M29" s="34"/>
      <c r="N29" s="34"/>
      <c r="O29" s="34"/>
      <c r="P29" s="34"/>
      <c r="Q29" s="34"/>
      <c r="R29" s="34"/>
      <c r="S29" s="34"/>
      <c r="T29" s="7"/>
    </row>
    <row r="30" spans="1:21" ht="15" x14ac:dyDescent="0.2">
      <c r="A30" s="51"/>
      <c r="B30" s="52"/>
      <c r="C30" s="52"/>
      <c r="D30" s="53"/>
      <c r="E30" s="7"/>
      <c r="F30" s="7"/>
      <c r="G30" s="7"/>
      <c r="H30" s="34"/>
      <c r="I30" s="34"/>
      <c r="J30" s="34"/>
      <c r="K30" s="34"/>
      <c r="L30" s="34"/>
      <c r="M30" s="34"/>
      <c r="N30" s="34"/>
      <c r="O30" s="34"/>
      <c r="P30" s="34"/>
      <c r="Q30" s="34"/>
      <c r="R30" s="34"/>
      <c r="S30" s="34"/>
      <c r="T30" s="7"/>
    </row>
    <row r="31" spans="1:21" ht="15" x14ac:dyDescent="0.2">
      <c r="A31" s="103" t="s">
        <v>38</v>
      </c>
      <c r="B31" s="99" t="s">
        <v>39</v>
      </c>
      <c r="C31" s="99"/>
      <c r="D31" s="100"/>
      <c r="E31" s="102"/>
      <c r="F31" s="102"/>
      <c r="G31" s="102"/>
      <c r="H31" s="101"/>
      <c r="I31" s="101"/>
      <c r="J31" s="101"/>
      <c r="K31" s="101"/>
      <c r="L31" s="101"/>
      <c r="M31" s="101"/>
      <c r="N31" s="34"/>
      <c r="O31" s="34"/>
      <c r="P31" s="34"/>
      <c r="Q31" s="34"/>
      <c r="R31" s="34"/>
      <c r="S31" s="34"/>
      <c r="T31" s="7"/>
    </row>
    <row r="32" spans="1:21" ht="15.75" x14ac:dyDescent="0.25">
      <c r="A32" s="56"/>
      <c r="B32" s="98" t="s">
        <v>40</v>
      </c>
      <c r="C32" s="98"/>
      <c r="D32" s="100"/>
      <c r="E32" s="102"/>
      <c r="F32" s="98"/>
      <c r="G32" s="98"/>
      <c r="J32" s="98"/>
      <c r="K32" s="101"/>
      <c r="L32" s="101"/>
      <c r="M32" s="101"/>
      <c r="N32" s="34"/>
      <c r="O32" s="34"/>
      <c r="P32" s="34"/>
      <c r="Q32" s="34"/>
      <c r="R32" s="34"/>
      <c r="S32" s="34"/>
      <c r="T32" s="7"/>
    </row>
    <row r="33" spans="1:20" ht="15" x14ac:dyDescent="0.25">
      <c r="A33" s="118" t="s">
        <v>41</v>
      </c>
      <c r="B33" s="98"/>
      <c r="C33" s="98"/>
      <c r="D33" s="100"/>
      <c r="E33" s="102"/>
      <c r="F33" s="98"/>
      <c r="G33" s="98"/>
      <c r="H33" s="98"/>
      <c r="I33" s="98"/>
      <c r="J33" s="98"/>
      <c r="K33" s="101"/>
      <c r="L33" s="101"/>
      <c r="M33" s="101"/>
      <c r="N33" s="34"/>
      <c r="O33" s="34"/>
      <c r="P33" s="34"/>
      <c r="Q33" s="34"/>
      <c r="R33" s="34"/>
      <c r="S33" s="34"/>
      <c r="T33" s="7"/>
    </row>
    <row r="34" spans="1:20" ht="15.75" x14ac:dyDescent="0.25">
      <c r="A34" s="56"/>
      <c r="B34" s="131" t="s">
        <v>42</v>
      </c>
      <c r="C34" s="132"/>
      <c r="D34" s="133"/>
      <c r="E34" s="134"/>
      <c r="F34" s="132"/>
      <c r="G34" s="132"/>
      <c r="H34" s="132"/>
      <c r="I34" s="132"/>
      <c r="J34" s="132"/>
      <c r="K34" s="135"/>
      <c r="L34" s="101"/>
      <c r="M34" s="101"/>
      <c r="N34" s="34"/>
      <c r="O34" s="34"/>
      <c r="P34" s="34"/>
      <c r="Q34" s="34"/>
      <c r="R34" s="34"/>
      <c r="S34" s="34"/>
      <c r="T34" s="7"/>
    </row>
    <row r="35" spans="1:20" x14ac:dyDescent="0.2">
      <c r="A35" s="39"/>
      <c r="B35" s="7"/>
      <c r="C35" s="7"/>
      <c r="D35" s="7"/>
      <c r="E35" s="7"/>
      <c r="F35" s="7"/>
      <c r="G35" s="7"/>
      <c r="H35" s="7"/>
      <c r="I35" s="7"/>
      <c r="J35" s="7"/>
      <c r="K35" s="7"/>
      <c r="L35" s="7"/>
      <c r="M35" s="7"/>
      <c r="N35" s="7"/>
      <c r="O35" s="7"/>
      <c r="P35" s="7"/>
      <c r="Q35" s="7"/>
      <c r="R35" s="7"/>
      <c r="S35" s="7"/>
      <c r="T35" s="7"/>
    </row>
    <row r="36" spans="1:20" ht="13.5" thickBot="1" x14ac:dyDescent="0.25">
      <c r="A36" s="19" t="s">
        <v>43</v>
      </c>
      <c r="B36" s="20"/>
      <c r="C36" s="20"/>
      <c r="D36" s="20"/>
      <c r="E36" s="20"/>
      <c r="F36" s="20"/>
      <c r="G36" s="20"/>
      <c r="H36" s="20"/>
      <c r="I36" s="20"/>
      <c r="J36" s="20"/>
      <c r="K36" s="20"/>
      <c r="L36" s="20"/>
      <c r="M36" s="20"/>
      <c r="N36" s="20"/>
      <c r="O36" s="20"/>
      <c r="P36" s="20"/>
      <c r="Q36" s="20"/>
      <c r="R36" s="20"/>
      <c r="S36" s="20"/>
      <c r="T36" s="7"/>
    </row>
    <row r="37" spans="1:20" s="7" customFormat="1" ht="23.25" customHeight="1" x14ac:dyDescent="0.25">
      <c r="A37" s="22" t="s">
        <v>3</v>
      </c>
      <c r="B37" s="22" t="s">
        <v>4</v>
      </c>
      <c r="C37" s="23" t="s">
        <v>5</v>
      </c>
      <c r="D37" s="24" t="s">
        <v>6</v>
      </c>
      <c r="E37" s="25" t="s">
        <v>7</v>
      </c>
      <c r="F37" s="25" t="s">
        <v>8</v>
      </c>
      <c r="G37" s="25" t="s">
        <v>9</v>
      </c>
      <c r="H37" s="25" t="s">
        <v>10</v>
      </c>
      <c r="I37" s="25" t="s">
        <v>11</v>
      </c>
      <c r="J37" s="25" t="s">
        <v>12</v>
      </c>
      <c r="K37" s="26" t="s">
        <v>13</v>
      </c>
      <c r="L37" s="24" t="s">
        <v>14</v>
      </c>
      <c r="M37" s="25" t="s">
        <v>15</v>
      </c>
      <c r="N37" s="25" t="s">
        <v>16</v>
      </c>
      <c r="O37" s="25" t="s">
        <v>17</v>
      </c>
      <c r="P37" s="25" t="s">
        <v>18</v>
      </c>
      <c r="Q37" s="25" t="s">
        <v>19</v>
      </c>
      <c r="R37" s="25" t="s">
        <v>20</v>
      </c>
      <c r="S37" s="26" t="s">
        <v>21</v>
      </c>
    </row>
    <row r="38" spans="1:20" x14ac:dyDescent="0.2">
      <c r="A38" s="54" t="s">
        <v>44</v>
      </c>
      <c r="B38" s="55">
        <v>136000</v>
      </c>
      <c r="C38" s="27">
        <v>1860.3</v>
      </c>
      <c r="D38" s="28">
        <f>B38/C38/100*66.666667</f>
        <v>48.737659044240182</v>
      </c>
      <c r="E38" s="29">
        <f>B38/C38/100*77.777778</f>
        <v>56.860602096436054</v>
      </c>
      <c r="F38" s="29">
        <f>B38/C38/100*88.888889</f>
        <v>64.983545148631947</v>
      </c>
      <c r="G38" s="29">
        <f>B38/C38</f>
        <v>73.106488200827826</v>
      </c>
      <c r="H38" s="29">
        <f>B38/C38/100*122.22222222</f>
        <v>89.352374466053874</v>
      </c>
      <c r="I38" s="29">
        <f>B38/C38/100*144.44444444</f>
        <v>105.59826073127991</v>
      </c>
      <c r="J38" s="29">
        <f>B38/C38/100*166.66666667</f>
        <v>121.8441470038166</v>
      </c>
      <c r="K38" s="30">
        <f>B38/C38/100*200</f>
        <v>146.21297640165565</v>
      </c>
      <c r="L38" s="28">
        <f t="shared" ref="L38:S38" si="13">D38/12</f>
        <v>4.0614715870200149</v>
      </c>
      <c r="M38" s="29">
        <f t="shared" si="13"/>
        <v>4.7383835080363381</v>
      </c>
      <c r="N38" s="29">
        <f t="shared" si="13"/>
        <v>5.4152954290526623</v>
      </c>
      <c r="O38" s="29">
        <f t="shared" si="13"/>
        <v>6.0922073500689855</v>
      </c>
      <c r="P38" s="29">
        <f t="shared" si="13"/>
        <v>7.4460312055044895</v>
      </c>
      <c r="Q38" s="29">
        <f t="shared" si="13"/>
        <v>8.7998550609399917</v>
      </c>
      <c r="R38" s="29">
        <f t="shared" si="13"/>
        <v>10.153678916984717</v>
      </c>
      <c r="S38" s="30">
        <f t="shared" si="13"/>
        <v>12.184414700137971</v>
      </c>
      <c r="T38" s="7"/>
    </row>
    <row r="39" spans="1:20" x14ac:dyDescent="0.2">
      <c r="A39" s="39"/>
      <c r="B39" s="112"/>
      <c r="C39" s="33"/>
      <c r="D39" s="34"/>
      <c r="E39" s="34"/>
      <c r="F39" s="34"/>
      <c r="G39" s="113">
        <v>-3.23</v>
      </c>
      <c r="H39" s="34"/>
      <c r="I39" s="34"/>
      <c r="J39" s="34"/>
      <c r="K39" s="34"/>
      <c r="L39" s="34"/>
      <c r="M39" s="34"/>
      <c r="N39" s="34"/>
      <c r="O39" s="34"/>
      <c r="P39" s="34"/>
      <c r="Q39" s="34"/>
      <c r="R39" s="34"/>
      <c r="S39" s="34"/>
      <c r="T39" s="7"/>
    </row>
    <row r="40" spans="1:20" ht="13.5" thickBot="1" x14ac:dyDescent="0.25">
      <c r="A40" s="17" t="s">
        <v>45</v>
      </c>
      <c r="B40" s="18"/>
      <c r="C40" s="18"/>
      <c r="D40" s="18"/>
      <c r="E40" s="18"/>
      <c r="F40" s="18"/>
      <c r="G40" s="18"/>
      <c r="H40" s="18"/>
      <c r="I40" s="18"/>
      <c r="J40" s="18"/>
      <c r="K40" s="18"/>
      <c r="L40" s="18"/>
      <c r="M40" s="18"/>
      <c r="N40" s="18"/>
      <c r="O40" s="18"/>
      <c r="P40" s="18"/>
      <c r="Q40" s="18"/>
      <c r="R40" s="18"/>
      <c r="S40" s="18"/>
      <c r="T40" s="7"/>
    </row>
    <row r="41" spans="1:20" ht="38.25" x14ac:dyDescent="0.2">
      <c r="A41" s="22" t="s">
        <v>3</v>
      </c>
      <c r="B41" s="22" t="s">
        <v>24</v>
      </c>
      <c r="C41" s="23" t="s">
        <v>5</v>
      </c>
      <c r="D41" s="24" t="s">
        <v>6</v>
      </c>
      <c r="E41" s="25" t="s">
        <v>7</v>
      </c>
      <c r="F41" s="25" t="s">
        <v>8</v>
      </c>
      <c r="G41" s="25" t="s">
        <v>9</v>
      </c>
      <c r="H41" s="25" t="s">
        <v>10</v>
      </c>
      <c r="I41" s="25" t="s">
        <v>11</v>
      </c>
      <c r="J41" s="25" t="s">
        <v>12</v>
      </c>
      <c r="K41" s="26" t="s">
        <v>13</v>
      </c>
      <c r="L41" s="24" t="s">
        <v>14</v>
      </c>
      <c r="M41" s="25" t="s">
        <v>15</v>
      </c>
      <c r="N41" s="25" t="s">
        <v>16</v>
      </c>
      <c r="O41" s="25" t="s">
        <v>17</v>
      </c>
      <c r="P41" s="25" t="s">
        <v>18</v>
      </c>
      <c r="Q41" s="25" t="s">
        <v>19</v>
      </c>
      <c r="R41" s="25" t="s">
        <v>20</v>
      </c>
      <c r="S41" s="26" t="s">
        <v>21</v>
      </c>
      <c r="T41" s="7"/>
    </row>
    <row r="42" spans="1:20" x14ac:dyDescent="0.2">
      <c r="A42" s="114">
        <v>138000</v>
      </c>
      <c r="B42" s="31">
        <v>3000</v>
      </c>
      <c r="C42" s="27">
        <v>1860.3</v>
      </c>
      <c r="D42" s="28">
        <f>B42/C42/100*66.666667</f>
        <v>1.0750954200935336</v>
      </c>
      <c r="E42" s="29">
        <f>B42/C42/100*77.777778</f>
        <v>1.2542779874213839</v>
      </c>
      <c r="F42" s="29">
        <f>B42/C42/100*88.888889</f>
        <v>1.4334605547492343</v>
      </c>
      <c r="G42" s="29">
        <f>B42/C42</f>
        <v>1.6126431220770845</v>
      </c>
      <c r="H42" s="29">
        <f>B42/C42/100*122.22222222</f>
        <v>1.9710082602806003</v>
      </c>
      <c r="I42" s="29">
        <f>B42/C42/100*144.44444444</f>
        <v>2.3293733984841158</v>
      </c>
      <c r="J42" s="29">
        <f>B42/C42/100*166.66666667</f>
        <v>2.687738536848896</v>
      </c>
      <c r="K42" s="30">
        <f>B42/C42/100*200</f>
        <v>3.2252862441541694</v>
      </c>
      <c r="L42" s="28">
        <f t="shared" ref="L42:L43" si="14">D42/12</f>
        <v>8.9591285007794466E-2</v>
      </c>
      <c r="M42" s="29">
        <f t="shared" ref="M42:M43" si="15">E42/12</f>
        <v>0.10452316561844865</v>
      </c>
      <c r="N42" s="29">
        <f t="shared" ref="N42:N43" si="16">F42/12</f>
        <v>0.11945504622910286</v>
      </c>
      <c r="O42" s="29">
        <f t="shared" ref="O42:O43" si="17">G42/12</f>
        <v>0.13438692683975703</v>
      </c>
      <c r="P42" s="29">
        <f t="shared" ref="P42:P43" si="18">H42/12</f>
        <v>0.16425068835671669</v>
      </c>
      <c r="Q42" s="29">
        <f t="shared" ref="Q42:Q43" si="19">I42/12</f>
        <v>0.19411444987367632</v>
      </c>
      <c r="R42" s="29">
        <f t="shared" ref="R42:R43" si="20">J42/12</f>
        <v>0.22397821140407467</v>
      </c>
      <c r="S42" s="30">
        <f t="shared" ref="S42:S43" si="21">K42/12</f>
        <v>0.26877385367951412</v>
      </c>
      <c r="T42" s="7"/>
    </row>
    <row r="43" spans="1:20" x14ac:dyDescent="0.2">
      <c r="A43" s="39"/>
      <c r="B43" s="55">
        <v>139000</v>
      </c>
      <c r="C43" s="27">
        <v>1860.3</v>
      </c>
      <c r="D43" s="28">
        <f>B43/C43/100*66.666667</f>
        <v>49.812754464333722</v>
      </c>
      <c r="E43" s="29">
        <f>B43/C43/100*77.777778</f>
        <v>58.11488008385745</v>
      </c>
      <c r="F43" s="29">
        <f>B43/C43/100*88.888889</f>
        <v>66.417005703381193</v>
      </c>
      <c r="G43" s="29">
        <f>B43/C43</f>
        <v>74.719131322904914</v>
      </c>
      <c r="H43" s="29">
        <f>B43/C43/100*122.22222222</f>
        <v>91.323382726334486</v>
      </c>
      <c r="I43" s="29">
        <f>B43/C43/100*144.44444444</f>
        <v>107.92763412976404</v>
      </c>
      <c r="J43" s="29">
        <f>B43/C43/100*166.66666667</f>
        <v>124.53188554066551</v>
      </c>
      <c r="K43" s="30">
        <f>B43/C43/100*200</f>
        <v>149.43826264580983</v>
      </c>
      <c r="L43" s="28">
        <f t="shared" si="14"/>
        <v>4.1510628720278104</v>
      </c>
      <c r="M43" s="29">
        <f t="shared" si="15"/>
        <v>4.8429066736547872</v>
      </c>
      <c r="N43" s="29">
        <f t="shared" si="16"/>
        <v>5.5347504752817658</v>
      </c>
      <c r="O43" s="29">
        <f t="shared" si="17"/>
        <v>6.2265942769087426</v>
      </c>
      <c r="P43" s="29">
        <f t="shared" si="18"/>
        <v>7.6102818938612069</v>
      </c>
      <c r="Q43" s="29">
        <f t="shared" si="19"/>
        <v>8.9939695108136704</v>
      </c>
      <c r="R43" s="29">
        <f t="shared" si="20"/>
        <v>10.377657128388792</v>
      </c>
      <c r="S43" s="30">
        <f t="shared" si="21"/>
        <v>12.453188553817485</v>
      </c>
      <c r="T43" s="7"/>
    </row>
    <row r="44" spans="1:20" ht="13.5" thickBot="1" x14ac:dyDescent="0.25">
      <c r="A44" s="17" t="s">
        <v>45</v>
      </c>
      <c r="B44" s="18"/>
      <c r="C44" s="18"/>
      <c r="D44" s="18"/>
      <c r="E44" s="18"/>
      <c r="F44" s="18"/>
      <c r="G44" s="18"/>
      <c r="H44" s="18"/>
      <c r="I44" s="18"/>
      <c r="J44" s="18"/>
      <c r="K44" s="18"/>
      <c r="L44" s="18"/>
      <c r="M44" s="18"/>
      <c r="N44" s="18"/>
      <c r="O44" s="18"/>
      <c r="P44" s="18"/>
      <c r="Q44" s="18"/>
      <c r="R44" s="18"/>
      <c r="S44" s="18"/>
      <c r="T44" s="7"/>
    </row>
    <row r="45" spans="1:20" ht="38.25" x14ac:dyDescent="0.2">
      <c r="A45" s="22" t="s">
        <v>3</v>
      </c>
      <c r="B45" s="22" t="s">
        <v>24</v>
      </c>
      <c r="C45" s="23" t="s">
        <v>5</v>
      </c>
      <c r="D45" s="24" t="s">
        <v>6</v>
      </c>
      <c r="E45" s="25" t="s">
        <v>7</v>
      </c>
      <c r="F45" s="25" t="s">
        <v>8</v>
      </c>
      <c r="G45" s="25" t="s">
        <v>9</v>
      </c>
      <c r="H45" s="25" t="s">
        <v>10</v>
      </c>
      <c r="I45" s="25" t="s">
        <v>11</v>
      </c>
      <c r="J45" s="25" t="s">
        <v>12</v>
      </c>
      <c r="K45" s="26" t="s">
        <v>13</v>
      </c>
      <c r="L45" s="24" t="s">
        <v>14</v>
      </c>
      <c r="M45" s="25" t="s">
        <v>15</v>
      </c>
      <c r="N45" s="25" t="s">
        <v>16</v>
      </c>
      <c r="O45" s="25" t="s">
        <v>17</v>
      </c>
      <c r="P45" s="25" t="s">
        <v>18</v>
      </c>
      <c r="Q45" s="25" t="s">
        <v>19</v>
      </c>
      <c r="R45" s="25" t="s">
        <v>20</v>
      </c>
      <c r="S45" s="26" t="s">
        <v>21</v>
      </c>
      <c r="T45" s="7"/>
    </row>
    <row r="46" spans="1:20" x14ac:dyDescent="0.2">
      <c r="A46" s="114">
        <v>140000</v>
      </c>
      <c r="B46" s="31">
        <v>4000</v>
      </c>
      <c r="C46" s="27">
        <v>1860.3</v>
      </c>
      <c r="D46" s="28">
        <f>B46/C46/100*66.666667</f>
        <v>1.4334605601247112</v>
      </c>
      <c r="E46" s="29">
        <f>B46/C46/100*77.777778</f>
        <v>1.6723706498951783</v>
      </c>
      <c r="F46" s="29">
        <f>B46/C46/100*88.888889</f>
        <v>1.9112807396656455</v>
      </c>
      <c r="G46" s="29">
        <f>B46/C46</f>
        <v>2.1501908294361125</v>
      </c>
      <c r="H46" s="29">
        <f>B46/C46/100*122.22222222</f>
        <v>2.628011013707467</v>
      </c>
      <c r="I46" s="29">
        <f>B46/C46/100*144.44444444</f>
        <v>3.1058311979788211</v>
      </c>
      <c r="J46" s="29">
        <f>B46/C46/100*166.66666667</f>
        <v>3.5836513824651943</v>
      </c>
      <c r="K46" s="30">
        <f>B46/C46/100*200</f>
        <v>4.300381658872225</v>
      </c>
      <c r="L46" s="28">
        <f t="shared" ref="L46:L47" si="22">D46/12</f>
        <v>0.11945504667705927</v>
      </c>
      <c r="M46" s="29">
        <f t="shared" ref="M46:M47" si="23">E46/12</f>
        <v>0.13936422082459818</v>
      </c>
      <c r="N46" s="29">
        <f t="shared" ref="N46:N47" si="24">F46/12</f>
        <v>0.15927339497213713</v>
      </c>
      <c r="O46" s="29">
        <f t="shared" ref="O46:O47" si="25">G46/12</f>
        <v>0.17918256911967603</v>
      </c>
      <c r="P46" s="29">
        <f t="shared" ref="P46:P47" si="26">H46/12</f>
        <v>0.21900091780895559</v>
      </c>
      <c r="Q46" s="29">
        <f t="shared" ref="Q46:Q47" si="27">I46/12</f>
        <v>0.25881926649823511</v>
      </c>
      <c r="R46" s="29">
        <f t="shared" ref="R46:R47" si="28">J46/12</f>
        <v>0.29863761520543286</v>
      </c>
      <c r="S46" s="30">
        <f t="shared" ref="S46:S47" si="29">K46/12</f>
        <v>0.35836513823935207</v>
      </c>
      <c r="T46" s="7"/>
    </row>
    <row r="47" spans="1:20" x14ac:dyDescent="0.2">
      <c r="A47" s="39"/>
      <c r="B47" s="55">
        <v>140000</v>
      </c>
      <c r="C47" s="27">
        <v>1860.3</v>
      </c>
      <c r="D47" s="28">
        <f>B47/C47/100*66.666667</f>
        <v>50.17111960436489</v>
      </c>
      <c r="E47" s="29">
        <f>B47/C47/100*77.777778</f>
        <v>58.532972746331239</v>
      </c>
      <c r="F47" s="29">
        <f>B47/C47/100*88.888889</f>
        <v>66.894825888297589</v>
      </c>
      <c r="G47" s="29">
        <f>B47/C47</f>
        <v>75.256679030263939</v>
      </c>
      <c r="H47" s="29">
        <f>B47/C47/100*122.22222222</f>
        <v>91.980385479761338</v>
      </c>
      <c r="I47" s="29">
        <f>B47/C47/100*144.44444444</f>
        <v>108.70409192925874</v>
      </c>
      <c r="J47" s="29">
        <f>B47/C47/100*166.66666667</f>
        <v>125.42779838628179</v>
      </c>
      <c r="K47" s="30">
        <f>B47/C47/100*200</f>
        <v>150.51335806052788</v>
      </c>
      <c r="L47" s="28">
        <f t="shared" si="22"/>
        <v>4.1809266336970738</v>
      </c>
      <c r="M47" s="29">
        <f t="shared" si="23"/>
        <v>4.8777477288609363</v>
      </c>
      <c r="N47" s="29">
        <f t="shared" si="24"/>
        <v>5.5745688240247988</v>
      </c>
      <c r="O47" s="29">
        <f t="shared" si="25"/>
        <v>6.2713899191886613</v>
      </c>
      <c r="P47" s="29">
        <f t="shared" si="26"/>
        <v>7.6650321233134449</v>
      </c>
      <c r="Q47" s="29">
        <f t="shared" si="27"/>
        <v>9.0586743274382275</v>
      </c>
      <c r="R47" s="29">
        <f t="shared" si="28"/>
        <v>10.452316532190149</v>
      </c>
      <c r="S47" s="30">
        <f t="shared" si="29"/>
        <v>12.542779838377323</v>
      </c>
      <c r="T47" s="7"/>
    </row>
    <row r="48" spans="1:20" ht="13.5" thickBot="1" x14ac:dyDescent="0.25">
      <c r="A48" s="17" t="s">
        <v>45</v>
      </c>
      <c r="B48" s="18"/>
      <c r="C48" s="18"/>
      <c r="D48" s="18"/>
      <c r="E48" s="18"/>
      <c r="F48" s="18"/>
      <c r="G48" s="18"/>
      <c r="H48" s="18"/>
      <c r="I48" s="18"/>
      <c r="J48" s="18"/>
      <c r="K48" s="18"/>
      <c r="L48" s="18"/>
      <c r="M48" s="18"/>
      <c r="N48" s="18"/>
      <c r="O48" s="18"/>
      <c r="P48" s="18"/>
      <c r="Q48" s="18"/>
      <c r="R48" s="18"/>
      <c r="S48" s="18"/>
    </row>
    <row r="49" spans="1:19" ht="38.25" x14ac:dyDescent="0.2">
      <c r="A49" s="22" t="s">
        <v>3</v>
      </c>
      <c r="B49" s="22" t="s">
        <v>24</v>
      </c>
      <c r="C49" s="23" t="s">
        <v>5</v>
      </c>
      <c r="D49" s="24" t="s">
        <v>6</v>
      </c>
      <c r="E49" s="25" t="s">
        <v>7</v>
      </c>
      <c r="F49" s="25" t="s">
        <v>8</v>
      </c>
      <c r="G49" s="25" t="s">
        <v>9</v>
      </c>
      <c r="H49" s="25" t="s">
        <v>10</v>
      </c>
      <c r="I49" s="25" t="s">
        <v>11</v>
      </c>
      <c r="J49" s="25" t="s">
        <v>12</v>
      </c>
      <c r="K49" s="26" t="s">
        <v>13</v>
      </c>
      <c r="L49" s="24" t="s">
        <v>14</v>
      </c>
      <c r="M49" s="25" t="s">
        <v>15</v>
      </c>
      <c r="N49" s="25" t="s">
        <v>16</v>
      </c>
      <c r="O49" s="25" t="s">
        <v>17</v>
      </c>
      <c r="P49" s="25" t="s">
        <v>18</v>
      </c>
      <c r="Q49" s="25" t="s">
        <v>19</v>
      </c>
      <c r="R49" s="25" t="s">
        <v>20</v>
      </c>
      <c r="S49" s="26" t="s">
        <v>21</v>
      </c>
    </row>
    <row r="50" spans="1:19" x14ac:dyDescent="0.2">
      <c r="A50" s="114">
        <v>143000</v>
      </c>
      <c r="B50" s="31">
        <v>7000</v>
      </c>
      <c r="C50" s="27">
        <v>1860.3</v>
      </c>
      <c r="D50" s="28">
        <f>B50/C50/100*66.666667</f>
        <v>2.5085559802182447</v>
      </c>
      <c r="E50" s="29">
        <f>B50/C50/100*77.777778</f>
        <v>2.9266486373165619</v>
      </c>
      <c r="F50" s="29">
        <f>B50/C50/100*88.888889</f>
        <v>3.3447412944148796</v>
      </c>
      <c r="G50" s="29">
        <f>B50/C50</f>
        <v>3.7628339515131968</v>
      </c>
      <c r="H50" s="29">
        <f>B50/C50/100*122.22222222</f>
        <v>4.5990192739880671</v>
      </c>
      <c r="I50" s="29">
        <f>B50/C50/100*144.44444444</f>
        <v>5.4352045964629365</v>
      </c>
      <c r="J50" s="29">
        <f>B50/C50/100*166.66666667</f>
        <v>6.2713899193140898</v>
      </c>
      <c r="K50" s="30">
        <f>B50/C50/100*200</f>
        <v>7.5256679030263935</v>
      </c>
      <c r="L50" s="28">
        <f t="shared" ref="L50:S51" si="30">D50/12</f>
        <v>0.20904633168485373</v>
      </c>
      <c r="M50" s="29">
        <f t="shared" si="30"/>
        <v>0.24388738644304683</v>
      </c>
      <c r="N50" s="29">
        <f t="shared" si="30"/>
        <v>0.27872844120123996</v>
      </c>
      <c r="O50" s="29">
        <f t="shared" si="30"/>
        <v>0.31356949595943306</v>
      </c>
      <c r="P50" s="29">
        <f t="shared" si="30"/>
        <v>0.38325160616567228</v>
      </c>
      <c r="Q50" s="29">
        <f t="shared" si="30"/>
        <v>0.45293371637191138</v>
      </c>
      <c r="R50" s="29">
        <f t="shared" si="30"/>
        <v>0.52261582660950745</v>
      </c>
      <c r="S50" s="30">
        <f t="shared" si="30"/>
        <v>0.62713899191886613</v>
      </c>
    </row>
    <row r="51" spans="1:19" x14ac:dyDescent="0.2">
      <c r="B51" s="55">
        <v>143000</v>
      </c>
      <c r="C51" s="27">
        <v>1860.3</v>
      </c>
      <c r="D51" s="28">
        <f>B51/C51/100*66.666667</f>
        <v>51.246215024458429</v>
      </c>
      <c r="E51" s="29">
        <f>B51/C51/100*77.777778</f>
        <v>59.787250733752622</v>
      </c>
      <c r="F51" s="29">
        <f>B51/C51/100*88.888889</f>
        <v>68.328286443046835</v>
      </c>
      <c r="G51" s="29">
        <f>B51/C51</f>
        <v>76.869322152341027</v>
      </c>
      <c r="H51" s="29">
        <f>B51/C51/100*122.22222222</f>
        <v>93.951393740041937</v>
      </c>
      <c r="I51" s="29">
        <f>B51/C51/100*144.44444444</f>
        <v>111.03346532774285</v>
      </c>
      <c r="J51" s="29">
        <f>B51/C51/100*166.66666667</f>
        <v>128.11553692313069</v>
      </c>
      <c r="K51" s="30">
        <f>B51/C51/100*200</f>
        <v>153.73864430468205</v>
      </c>
      <c r="L51" s="28">
        <f t="shared" si="30"/>
        <v>4.2705179187048694</v>
      </c>
      <c r="M51" s="29">
        <f t="shared" si="30"/>
        <v>4.9822708944793854</v>
      </c>
      <c r="N51" s="29">
        <f t="shared" si="30"/>
        <v>5.6940238702539032</v>
      </c>
      <c r="O51" s="29">
        <f t="shared" si="30"/>
        <v>6.4057768460284192</v>
      </c>
      <c r="P51" s="29">
        <f t="shared" si="30"/>
        <v>7.8292828116701614</v>
      </c>
      <c r="Q51" s="29">
        <f t="shared" si="30"/>
        <v>9.2527887773119044</v>
      </c>
      <c r="R51" s="29">
        <f t="shared" si="30"/>
        <v>10.676294743594225</v>
      </c>
      <c r="S51" s="30">
        <f t="shared" si="30"/>
        <v>12.811553692056838</v>
      </c>
    </row>
    <row r="52" spans="1:19" ht="13.5" thickBot="1" x14ac:dyDescent="0.25">
      <c r="A52" s="17" t="s">
        <v>45</v>
      </c>
      <c r="B52" s="18"/>
      <c r="C52" s="18"/>
      <c r="D52" s="18"/>
      <c r="E52" s="18"/>
      <c r="F52" s="18"/>
      <c r="G52" s="18"/>
      <c r="H52" s="18"/>
      <c r="I52" s="18"/>
      <c r="J52" s="18"/>
      <c r="K52" s="18"/>
      <c r="L52" s="18"/>
      <c r="M52" s="18"/>
      <c r="N52" s="18"/>
      <c r="O52" s="18"/>
      <c r="P52" s="18"/>
      <c r="Q52" s="18"/>
      <c r="R52" s="18"/>
      <c r="S52" s="18"/>
    </row>
    <row r="53" spans="1:19" ht="38.25" x14ac:dyDescent="0.2">
      <c r="A53" s="8" t="s">
        <v>3</v>
      </c>
      <c r="B53" s="8" t="s">
        <v>24</v>
      </c>
      <c r="C53" s="9" t="s">
        <v>5</v>
      </c>
      <c r="D53" s="35" t="s">
        <v>6</v>
      </c>
      <c r="E53" s="36" t="s">
        <v>7</v>
      </c>
      <c r="F53" s="36" t="s">
        <v>8</v>
      </c>
      <c r="G53" s="36" t="s">
        <v>9</v>
      </c>
      <c r="H53" s="36" t="s">
        <v>10</v>
      </c>
      <c r="I53" s="36" t="s">
        <v>11</v>
      </c>
      <c r="J53" s="36" t="s">
        <v>12</v>
      </c>
      <c r="K53" s="37" t="s">
        <v>13</v>
      </c>
      <c r="L53" s="10" t="s">
        <v>14</v>
      </c>
      <c r="M53" s="11" t="s">
        <v>15</v>
      </c>
      <c r="N53" s="11" t="s">
        <v>16</v>
      </c>
      <c r="O53" s="11" t="s">
        <v>17</v>
      </c>
      <c r="P53" s="11" t="s">
        <v>18</v>
      </c>
      <c r="Q53" s="11" t="s">
        <v>19</v>
      </c>
      <c r="R53" s="11" t="s">
        <v>20</v>
      </c>
      <c r="S53" s="12" t="s">
        <v>21</v>
      </c>
    </row>
    <row r="54" spans="1:19" x14ac:dyDescent="0.2">
      <c r="A54" s="115">
        <v>145000</v>
      </c>
      <c r="B54" s="21">
        <v>9000</v>
      </c>
      <c r="C54" s="27">
        <v>1860.3</v>
      </c>
      <c r="D54" s="14">
        <f>B54/C54/100*66.666667</f>
        <v>3.2252862602806003</v>
      </c>
      <c r="E54" s="15">
        <f>B54/C54/100*77.777778</f>
        <v>3.7628339622641511</v>
      </c>
      <c r="F54" s="15">
        <f>B54/C54/100*88.888889</f>
        <v>4.3003816642477029</v>
      </c>
      <c r="G54" s="15">
        <f>B54/C54</f>
        <v>4.8379293662312532</v>
      </c>
      <c r="H54" s="15">
        <f>B54/C54/100*122.22222222</f>
        <v>5.9130247808418002</v>
      </c>
      <c r="I54" s="15">
        <f>B54/C54/100*144.44444444</f>
        <v>6.988120195452348</v>
      </c>
      <c r="J54" s="15">
        <f>B54/C54/100*166.66666667</f>
        <v>8.0632156105466866</v>
      </c>
      <c r="K54" s="16">
        <f>B54/C54/100*200</f>
        <v>9.6758587324625065</v>
      </c>
      <c r="L54" s="14">
        <f t="shared" ref="L54:S55" si="31">D54/12</f>
        <v>0.26877385502338336</v>
      </c>
      <c r="M54" s="15">
        <f t="shared" si="31"/>
        <v>0.31356949685534591</v>
      </c>
      <c r="N54" s="15">
        <f t="shared" si="31"/>
        <v>0.35836513868730857</v>
      </c>
      <c r="O54" s="15">
        <f t="shared" si="31"/>
        <v>0.40316078051927112</v>
      </c>
      <c r="P54" s="15">
        <f t="shared" si="31"/>
        <v>0.49275206507015001</v>
      </c>
      <c r="Q54" s="15">
        <f t="shared" si="31"/>
        <v>0.58234334962102896</v>
      </c>
      <c r="R54" s="15">
        <f t="shared" si="31"/>
        <v>0.67193463421222388</v>
      </c>
      <c r="S54" s="16">
        <f t="shared" si="31"/>
        <v>0.80632156103854224</v>
      </c>
    </row>
    <row r="55" spans="1:19" x14ac:dyDescent="0.2">
      <c r="B55" s="55">
        <v>145000</v>
      </c>
      <c r="C55" s="27">
        <v>1860.3</v>
      </c>
      <c r="D55" s="28">
        <f>B55/C55/100*66.666667</f>
        <v>51.96294530452078</v>
      </c>
      <c r="E55" s="29">
        <f>B55/C55/100*77.777778</f>
        <v>60.623436058700207</v>
      </c>
      <c r="F55" s="29">
        <f>B55/C55/100*88.888889</f>
        <v>69.283926812879642</v>
      </c>
      <c r="G55" s="29">
        <f>B55/C55</f>
        <v>77.944417567059077</v>
      </c>
      <c r="H55" s="29">
        <f>B55/C55/100*122.22222222</f>
        <v>95.265399246895669</v>
      </c>
      <c r="I55" s="29">
        <f>B55/C55/100*144.44444444</f>
        <v>112.58638092673226</v>
      </c>
      <c r="J55" s="29">
        <f>B55/C55/100*166.66666667</f>
        <v>129.90736261436328</v>
      </c>
      <c r="K55" s="30">
        <f>B55/C55/100*200</f>
        <v>155.88883513411815</v>
      </c>
      <c r="L55" s="28">
        <f t="shared" si="31"/>
        <v>4.330245442043398</v>
      </c>
      <c r="M55" s="29">
        <f t="shared" si="31"/>
        <v>5.0519530048916836</v>
      </c>
      <c r="N55" s="29">
        <f t="shared" si="31"/>
        <v>5.7736605677399702</v>
      </c>
      <c r="O55" s="29">
        <f t="shared" si="31"/>
        <v>6.4953681305882567</v>
      </c>
      <c r="P55" s="29">
        <f t="shared" si="31"/>
        <v>7.9387832705746391</v>
      </c>
      <c r="Q55" s="29">
        <f t="shared" si="31"/>
        <v>9.3821984105610223</v>
      </c>
      <c r="R55" s="29">
        <f t="shared" si="31"/>
        <v>10.825613551196939</v>
      </c>
      <c r="S55" s="30">
        <f t="shared" si="31"/>
        <v>12.990736261176513</v>
      </c>
    </row>
    <row r="56" spans="1:19" ht="13.5" thickBot="1" x14ac:dyDescent="0.25">
      <c r="A56" s="17" t="s">
        <v>45</v>
      </c>
      <c r="B56" s="18"/>
      <c r="C56" s="18"/>
      <c r="D56" s="18"/>
      <c r="E56" s="18"/>
      <c r="F56" s="18"/>
      <c r="G56" s="18"/>
      <c r="H56" s="18"/>
      <c r="I56" s="18"/>
      <c r="J56" s="18"/>
      <c r="K56" s="18"/>
      <c r="L56" s="18"/>
      <c r="M56" s="18"/>
      <c r="N56" s="18"/>
      <c r="O56" s="18"/>
      <c r="P56" s="18"/>
      <c r="Q56" s="18"/>
      <c r="R56" s="18"/>
      <c r="S56" s="18"/>
    </row>
    <row r="57" spans="1:19" ht="38.25" x14ac:dyDescent="0.2">
      <c r="A57" s="8" t="s">
        <v>3</v>
      </c>
      <c r="B57" s="8" t="s">
        <v>24</v>
      </c>
      <c r="C57" s="9" t="s">
        <v>5</v>
      </c>
      <c r="D57" s="35" t="s">
        <v>6</v>
      </c>
      <c r="E57" s="36" t="s">
        <v>7</v>
      </c>
      <c r="F57" s="36" t="s">
        <v>8</v>
      </c>
      <c r="G57" s="36" t="s">
        <v>9</v>
      </c>
      <c r="H57" s="36" t="s">
        <v>10</v>
      </c>
      <c r="I57" s="36" t="s">
        <v>11</v>
      </c>
      <c r="J57" s="36" t="s">
        <v>12</v>
      </c>
      <c r="K57" s="37" t="s">
        <v>13</v>
      </c>
      <c r="L57" s="10" t="s">
        <v>14</v>
      </c>
      <c r="M57" s="11" t="s">
        <v>15</v>
      </c>
      <c r="N57" s="11" t="s">
        <v>16</v>
      </c>
      <c r="O57" s="11" t="s">
        <v>17</v>
      </c>
      <c r="P57" s="11" t="s">
        <v>18</v>
      </c>
      <c r="Q57" s="11" t="s">
        <v>19</v>
      </c>
      <c r="R57" s="11" t="s">
        <v>20</v>
      </c>
      <c r="S57" s="12" t="s">
        <v>21</v>
      </c>
    </row>
    <row r="58" spans="1:19" x14ac:dyDescent="0.2">
      <c r="A58" s="115">
        <v>146000</v>
      </c>
      <c r="B58" s="21">
        <v>10000</v>
      </c>
      <c r="C58" s="27">
        <v>1860.3</v>
      </c>
      <c r="D58" s="14">
        <f>B58/C58/100*66.666667</f>
        <v>3.5836514003117785</v>
      </c>
      <c r="E58" s="15">
        <f>B58/C58/100*77.777778</f>
        <v>4.1809266247379462</v>
      </c>
      <c r="F58" s="15">
        <f>B58/C58/100*88.888889</f>
        <v>4.7782018491641143</v>
      </c>
      <c r="G58" s="15">
        <f>B58/C58</f>
        <v>5.3754770735902815</v>
      </c>
      <c r="H58" s="15">
        <f>B58/C58/100*122.22222222</f>
        <v>6.5700275342686671</v>
      </c>
      <c r="I58" s="15">
        <f>B58/C58/100*144.44444444</f>
        <v>7.7645779949470528</v>
      </c>
      <c r="J58" s="15">
        <f>B58/C58/100*166.66666667</f>
        <v>8.9591284561629863</v>
      </c>
      <c r="K58" s="16">
        <f>B58/C58/100*200</f>
        <v>10.750954147180563</v>
      </c>
      <c r="L58" s="14">
        <f t="shared" ref="L58:S59" si="32">D58/12</f>
        <v>0.29863761669264821</v>
      </c>
      <c r="M58" s="15">
        <f t="shared" si="32"/>
        <v>0.34841055206149552</v>
      </c>
      <c r="N58" s="15">
        <f t="shared" si="32"/>
        <v>0.39818348743034288</v>
      </c>
      <c r="O58" s="15">
        <f t="shared" si="32"/>
        <v>0.44795642279919012</v>
      </c>
      <c r="P58" s="15">
        <f t="shared" si="32"/>
        <v>0.54750229452238897</v>
      </c>
      <c r="Q58" s="15">
        <f t="shared" si="32"/>
        <v>0.6470481662455877</v>
      </c>
      <c r="R58" s="15">
        <f t="shared" si="32"/>
        <v>0.74659403801358215</v>
      </c>
      <c r="S58" s="16">
        <f t="shared" si="32"/>
        <v>0.89591284559838025</v>
      </c>
    </row>
    <row r="59" spans="1:19" x14ac:dyDescent="0.2">
      <c r="B59" s="55">
        <v>146000</v>
      </c>
      <c r="C59" s="27">
        <v>1860.3</v>
      </c>
      <c r="D59" s="28">
        <f>B59/C59/100*66.666667</f>
        <v>52.321310444551955</v>
      </c>
      <c r="E59" s="29">
        <f>B59/C59/100*77.777778</f>
        <v>61.041528721173997</v>
      </c>
      <c r="F59" s="29">
        <f>B59/C59/100*88.888889</f>
        <v>69.761746997796052</v>
      </c>
      <c r="G59" s="29">
        <f>B59/C59</f>
        <v>78.481965274418101</v>
      </c>
      <c r="H59" s="29">
        <f>B59/C59/100*122.22222222</f>
        <v>95.922402000322521</v>
      </c>
      <c r="I59" s="29">
        <f>B59/C59/100*144.44444444</f>
        <v>113.36283872622695</v>
      </c>
      <c r="J59" s="29">
        <f>B59/C59/100*166.66666667</f>
        <v>130.80327545997957</v>
      </c>
      <c r="K59" s="30">
        <f>B59/C59/100*200</f>
        <v>156.9639305488362</v>
      </c>
      <c r="L59" s="28">
        <f t="shared" si="32"/>
        <v>4.3601092037126632</v>
      </c>
      <c r="M59" s="29">
        <f t="shared" si="32"/>
        <v>5.0867940600978327</v>
      </c>
      <c r="N59" s="29">
        <f t="shared" si="32"/>
        <v>5.8134789164830041</v>
      </c>
      <c r="O59" s="29">
        <f t="shared" si="32"/>
        <v>6.5401637728681754</v>
      </c>
      <c r="P59" s="29">
        <f t="shared" si="32"/>
        <v>7.993533500026877</v>
      </c>
      <c r="Q59" s="29">
        <f t="shared" si="32"/>
        <v>9.4469032271855795</v>
      </c>
      <c r="R59" s="29">
        <f t="shared" si="32"/>
        <v>10.900272954998298</v>
      </c>
      <c r="S59" s="30">
        <f t="shared" si="32"/>
        <v>13.080327545736351</v>
      </c>
    </row>
    <row r="60" spans="1:19" ht="13.5" thickBot="1" x14ac:dyDescent="0.25">
      <c r="A60" s="17" t="s">
        <v>45</v>
      </c>
      <c r="B60" s="18"/>
      <c r="C60" s="18"/>
      <c r="D60" s="18"/>
      <c r="E60" s="18"/>
      <c r="F60" s="18"/>
      <c r="G60" s="18"/>
      <c r="H60" s="18"/>
      <c r="I60" s="18"/>
      <c r="J60" s="18"/>
      <c r="K60" s="18"/>
      <c r="L60" s="18"/>
      <c r="M60" s="18"/>
      <c r="N60" s="18"/>
      <c r="O60" s="18"/>
      <c r="P60" s="18"/>
      <c r="Q60" s="18"/>
      <c r="R60" s="18"/>
      <c r="S60" s="18"/>
    </row>
    <row r="61" spans="1:19" ht="38.25" x14ac:dyDescent="0.2">
      <c r="A61" s="8" t="s">
        <v>3</v>
      </c>
      <c r="B61" s="8" t="s">
        <v>24</v>
      </c>
      <c r="C61" s="9" t="s">
        <v>5</v>
      </c>
      <c r="D61" s="35" t="s">
        <v>6</v>
      </c>
      <c r="E61" s="36" t="s">
        <v>7</v>
      </c>
      <c r="F61" s="36" t="s">
        <v>8</v>
      </c>
      <c r="G61" s="36" t="s">
        <v>9</v>
      </c>
      <c r="H61" s="36" t="s">
        <v>10</v>
      </c>
      <c r="I61" s="36" t="s">
        <v>11</v>
      </c>
      <c r="J61" s="36" t="s">
        <v>12</v>
      </c>
      <c r="K61" s="37" t="s">
        <v>13</v>
      </c>
      <c r="L61" s="10" t="s">
        <v>14</v>
      </c>
      <c r="M61" s="11" t="s">
        <v>15</v>
      </c>
      <c r="N61" s="11" t="s">
        <v>16</v>
      </c>
      <c r="O61" s="11" t="s">
        <v>17</v>
      </c>
      <c r="P61" s="11" t="s">
        <v>18</v>
      </c>
      <c r="Q61" s="11" t="s">
        <v>19</v>
      </c>
      <c r="R61" s="11" t="s">
        <v>20</v>
      </c>
      <c r="S61" s="12" t="s">
        <v>21</v>
      </c>
    </row>
    <row r="62" spans="1:19" x14ac:dyDescent="0.2">
      <c r="A62" s="115">
        <v>150000</v>
      </c>
      <c r="B62" s="21">
        <v>14000</v>
      </c>
      <c r="C62" s="27">
        <v>1860.3</v>
      </c>
      <c r="D62" s="14">
        <f>B62/C62/100*66.666667</f>
        <v>5.0171119604364893</v>
      </c>
      <c r="E62" s="15">
        <f>B62/C62/100*77.777778</f>
        <v>5.8532972746331238</v>
      </c>
      <c r="F62" s="15">
        <f>B62/C62/100*88.888889</f>
        <v>6.6894825888297591</v>
      </c>
      <c r="G62" s="15">
        <f>B62/C62</f>
        <v>7.5256679030263935</v>
      </c>
      <c r="H62" s="15">
        <f>B62/C62/100*122.22222222</f>
        <v>9.1980385479761342</v>
      </c>
      <c r="I62" s="15">
        <f>B62/C62/100*144.44444444</f>
        <v>10.870409192925873</v>
      </c>
      <c r="J62" s="15">
        <f>B62/C62/100*166.66666667</f>
        <v>12.54277983862818</v>
      </c>
      <c r="K62" s="16">
        <f>B62/C62/100*200</f>
        <v>15.051335806052787</v>
      </c>
      <c r="L62" s="14">
        <f t="shared" ref="L62:L63" si="33">D62/12</f>
        <v>0.41809266336970746</v>
      </c>
      <c r="M62" s="15">
        <f t="shared" ref="M62:M63" si="34">E62/12</f>
        <v>0.48777477288609367</v>
      </c>
      <c r="N62" s="15">
        <f t="shared" ref="N62:N63" si="35">F62/12</f>
        <v>0.55745688240247993</v>
      </c>
      <c r="O62" s="15">
        <f t="shared" ref="O62:O63" si="36">G62/12</f>
        <v>0.62713899191886613</v>
      </c>
      <c r="P62" s="15">
        <f t="shared" ref="P62:P63" si="37">H62/12</f>
        <v>0.76650321233134455</v>
      </c>
      <c r="Q62" s="15">
        <f t="shared" ref="Q62:Q63" si="38">I62/12</f>
        <v>0.90586743274382275</v>
      </c>
      <c r="R62" s="15">
        <f t="shared" ref="R62:R63" si="39">J62/12</f>
        <v>1.0452316532190149</v>
      </c>
      <c r="S62" s="16">
        <f t="shared" ref="S62:S63" si="40">K62/12</f>
        <v>1.2542779838377323</v>
      </c>
    </row>
    <row r="63" spans="1:19" x14ac:dyDescent="0.2">
      <c r="B63" s="55">
        <v>150000</v>
      </c>
      <c r="C63" s="27">
        <v>1860.3</v>
      </c>
      <c r="D63" s="28">
        <f>B63/C63/100*66.666667</f>
        <v>53.754771004676662</v>
      </c>
      <c r="E63" s="29">
        <f>B63/C63/100*77.777778</f>
        <v>62.713899371069175</v>
      </c>
      <c r="F63" s="29">
        <f>B63/C63/100*88.888889</f>
        <v>71.673027737461695</v>
      </c>
      <c r="G63" s="29">
        <f>B63/C63</f>
        <v>80.632156103854214</v>
      </c>
      <c r="H63" s="29">
        <f>B63/C63/100*122.22222222</f>
        <v>98.550413014029999</v>
      </c>
      <c r="I63" s="29">
        <f>B63/C63/100*144.44444444</f>
        <v>116.46866992420578</v>
      </c>
      <c r="J63" s="29">
        <f>B63/C63/100*166.66666667</f>
        <v>134.38692684244478</v>
      </c>
      <c r="K63" s="30">
        <f>B63/C63/100*200</f>
        <v>161.26431220770843</v>
      </c>
      <c r="L63" s="28">
        <f t="shared" si="33"/>
        <v>4.4795642503897222</v>
      </c>
      <c r="M63" s="29">
        <f t="shared" si="34"/>
        <v>5.226158280922431</v>
      </c>
      <c r="N63" s="29">
        <f t="shared" si="35"/>
        <v>5.9727523114551415</v>
      </c>
      <c r="O63" s="29">
        <f t="shared" si="36"/>
        <v>6.7193463419878512</v>
      </c>
      <c r="P63" s="29">
        <f t="shared" si="37"/>
        <v>8.2125344178358333</v>
      </c>
      <c r="Q63" s="29">
        <f t="shared" si="38"/>
        <v>9.7057224936838153</v>
      </c>
      <c r="R63" s="29">
        <f t="shared" si="39"/>
        <v>11.198910570203731</v>
      </c>
      <c r="S63" s="30">
        <f t="shared" si="40"/>
        <v>13.438692683975702</v>
      </c>
    </row>
  </sheetData>
  <phoneticPr fontId="20" type="noConversion"/>
  <hyperlinks>
    <hyperlink ref="A29" location="'Tax Base Info MSDC 2022 23'!A1" display="Tax Base 2022/23 " xr:uid="{D733EE97-AECD-46AD-9BFE-5DC5D224B169}"/>
    <hyperlink ref="D29" location="'Tax Base 2023 24'!A1" display="'Tax Base 2023 24'!A1" xr:uid="{2BE21047-8063-4B9D-876E-B799B0981FC1}"/>
    <hyperlink ref="E29" location="'Tax Base 2024 25'!A1" display="'Tax Base 2024 25'!A1" xr:uid="{637819D9-AACF-45BE-ACF5-64A0FAADE562}"/>
    <hyperlink ref="B34" r:id="rId1" xr:uid="{7EDA03C8-4B47-46C0-950D-D457061A3C59}"/>
  </hyperlinks>
  <pageMargins left="0.7" right="0.7" top="0.75" bottom="0.75" header="0.3" footer="0.3"/>
  <pageSetup paperSize="9" scale="6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9BCE4-682B-450C-A86C-95FFECB2F3F4}">
  <dimension ref="A2:Z41"/>
  <sheetViews>
    <sheetView topLeftCell="E4" workbookViewId="0">
      <selection activeCell="I32" sqref="I32"/>
    </sheetView>
  </sheetViews>
  <sheetFormatPr defaultRowHeight="15" x14ac:dyDescent="0.25"/>
  <cols>
    <col min="1" max="1" width="10.140625" bestFit="1" customWidth="1"/>
    <col min="3" max="3" width="10.140625" bestFit="1" customWidth="1"/>
    <col min="4" max="4" width="10.140625" customWidth="1"/>
    <col min="5" max="5" width="32.85546875" customWidth="1"/>
    <col min="6" max="6" width="11.5703125" customWidth="1"/>
    <col min="7" max="7" width="11.28515625" customWidth="1"/>
    <col min="8" max="8" width="3.5703125" customWidth="1"/>
  </cols>
  <sheetData>
    <row r="2" spans="1:26" x14ac:dyDescent="0.25">
      <c r="A2" s="85" t="s">
        <v>46</v>
      </c>
      <c r="B2" s="85"/>
      <c r="C2" s="85"/>
      <c r="D2" s="85"/>
      <c r="E2" s="85"/>
      <c r="F2" s="105"/>
      <c r="G2" s="105"/>
      <c r="I2" s="122" t="s">
        <v>47</v>
      </c>
      <c r="J2" s="123"/>
      <c r="K2" s="123"/>
      <c r="L2" s="123"/>
      <c r="M2" s="123"/>
      <c r="N2" s="123"/>
      <c r="O2" s="123"/>
      <c r="P2" s="123"/>
      <c r="Q2" s="123"/>
      <c r="R2" s="123"/>
      <c r="S2" s="123"/>
      <c r="T2" s="123"/>
      <c r="U2" s="123"/>
      <c r="V2" s="123"/>
      <c r="W2" s="123"/>
      <c r="X2" s="123"/>
      <c r="Y2" s="123"/>
      <c r="Z2" s="123"/>
    </row>
    <row r="3" spans="1:26" x14ac:dyDescent="0.25">
      <c r="A3" s="85" t="s">
        <v>48</v>
      </c>
      <c r="B3" s="85"/>
      <c r="C3" s="85"/>
      <c r="D3" s="85"/>
      <c r="E3" s="85"/>
      <c r="F3" s="105"/>
      <c r="G3" s="105"/>
      <c r="I3" s="124"/>
      <c r="J3" s="123"/>
      <c r="K3" s="123"/>
      <c r="L3" s="123"/>
      <c r="M3" s="123"/>
      <c r="N3" s="123"/>
      <c r="O3" s="123"/>
      <c r="P3" s="123"/>
      <c r="Q3" s="123"/>
      <c r="R3" s="123"/>
      <c r="S3" s="123"/>
      <c r="T3" s="123"/>
      <c r="U3" s="123"/>
      <c r="V3" s="123"/>
      <c r="W3" s="123"/>
      <c r="X3" s="123"/>
      <c r="Y3" s="123"/>
      <c r="Z3" s="123"/>
    </row>
    <row r="4" spans="1:26" x14ac:dyDescent="0.25">
      <c r="F4" s="105"/>
      <c r="G4" s="105"/>
      <c r="I4" s="122" t="s">
        <v>49</v>
      </c>
      <c r="J4" s="123"/>
      <c r="K4" s="123"/>
      <c r="L4" s="123"/>
      <c r="M4" s="123"/>
      <c r="N4" s="123"/>
      <c r="O4" s="123"/>
      <c r="P4" s="123"/>
      <c r="Q4" s="123"/>
      <c r="R4" s="123"/>
      <c r="S4" s="123"/>
      <c r="T4" s="123"/>
      <c r="U4" s="123"/>
      <c r="V4" s="123"/>
      <c r="W4" s="123"/>
      <c r="X4" s="123"/>
      <c r="Y4" s="123"/>
      <c r="Z4" s="123"/>
    </row>
    <row r="5" spans="1:26" x14ac:dyDescent="0.25">
      <c r="A5" s="85" t="s">
        <v>50</v>
      </c>
      <c r="B5" s="85"/>
      <c r="C5" s="85"/>
      <c r="D5" s="85"/>
      <c r="E5" s="85"/>
      <c r="F5" s="105"/>
      <c r="G5" s="105"/>
      <c r="I5" s="122" t="s">
        <v>51</v>
      </c>
      <c r="J5" s="123"/>
      <c r="K5" s="123"/>
      <c r="L5" s="123"/>
      <c r="M5" s="123"/>
      <c r="N5" s="123"/>
      <c r="O5" s="123"/>
      <c r="P5" s="123"/>
      <c r="Q5" s="123"/>
      <c r="R5" s="123"/>
      <c r="S5" s="123"/>
      <c r="T5" s="123"/>
      <c r="U5" s="123"/>
      <c r="V5" s="123"/>
      <c r="W5" s="123"/>
      <c r="X5" s="123"/>
      <c r="Y5" s="123"/>
      <c r="Z5" s="123"/>
    </row>
    <row r="6" spans="1:26" x14ac:dyDescent="0.25">
      <c r="A6" s="85" t="s">
        <v>52</v>
      </c>
      <c r="B6" s="85"/>
      <c r="C6" s="85" t="s">
        <v>53</v>
      </c>
      <c r="D6" s="85"/>
      <c r="E6" s="85"/>
      <c r="F6" s="85" t="s">
        <v>54</v>
      </c>
      <c r="G6" s="105"/>
      <c r="I6" s="125"/>
      <c r="J6" s="123"/>
      <c r="K6" s="123"/>
      <c r="L6" s="123"/>
      <c r="M6" s="123"/>
      <c r="N6" s="123"/>
      <c r="O6" s="123"/>
      <c r="P6" s="123"/>
      <c r="Q6" s="123"/>
      <c r="R6" s="123"/>
      <c r="S6" s="123"/>
      <c r="T6" s="123"/>
      <c r="U6" s="123"/>
      <c r="V6" s="123"/>
      <c r="W6" s="123"/>
      <c r="X6" s="123"/>
      <c r="Y6" s="123"/>
      <c r="Z6" s="123"/>
    </row>
    <row r="7" spans="1:26" x14ac:dyDescent="0.25">
      <c r="A7" s="85" t="s">
        <v>55</v>
      </c>
      <c r="B7" s="85"/>
      <c r="C7" s="85" t="s">
        <v>56</v>
      </c>
      <c r="D7" s="85"/>
      <c r="E7" s="85" t="s">
        <v>57</v>
      </c>
      <c r="F7" s="85" t="s">
        <v>56</v>
      </c>
      <c r="G7" s="108" t="s">
        <v>58</v>
      </c>
      <c r="I7" s="125" t="s">
        <v>59</v>
      </c>
      <c r="J7" s="123"/>
      <c r="K7" s="123"/>
      <c r="L7" s="123"/>
      <c r="M7" s="123"/>
      <c r="N7" s="123"/>
      <c r="O7" s="123"/>
      <c r="P7" s="123"/>
      <c r="Q7" s="123"/>
      <c r="R7" s="123"/>
      <c r="S7" s="123"/>
      <c r="T7" s="123"/>
      <c r="U7" s="123"/>
      <c r="V7" s="123"/>
      <c r="W7" s="123"/>
      <c r="X7" s="123"/>
      <c r="Y7" s="123"/>
      <c r="Z7" s="123"/>
    </row>
    <row r="8" spans="1:26" x14ac:dyDescent="0.25">
      <c r="A8" s="105"/>
      <c r="B8" s="105"/>
      <c r="C8" s="105"/>
      <c r="D8" s="105"/>
      <c r="E8" s="105"/>
      <c r="G8" s="105"/>
      <c r="I8" s="125"/>
      <c r="J8" s="123"/>
      <c r="K8" s="123"/>
      <c r="L8" s="123"/>
      <c r="M8" s="123"/>
      <c r="N8" s="123"/>
      <c r="O8" s="123"/>
      <c r="P8" s="123"/>
      <c r="Q8" s="123"/>
      <c r="R8" s="123"/>
      <c r="S8" s="123"/>
      <c r="T8" s="123"/>
      <c r="U8" s="123"/>
      <c r="V8" s="123"/>
      <c r="W8" s="123"/>
      <c r="X8" s="123"/>
      <c r="Y8" s="123"/>
      <c r="Z8" s="123"/>
    </row>
    <row r="9" spans="1:26" x14ac:dyDescent="0.25">
      <c r="A9" s="106">
        <v>15022</v>
      </c>
      <c r="B9" s="105"/>
      <c r="C9" s="105">
        <v>316.2</v>
      </c>
      <c r="D9" s="105"/>
      <c r="E9" s="105" t="s">
        <v>60</v>
      </c>
      <c r="F9" s="105">
        <v>323.10000000000002</v>
      </c>
      <c r="G9" s="105"/>
      <c r="I9" s="122" t="s">
        <v>61</v>
      </c>
      <c r="J9" s="123"/>
      <c r="K9" s="123"/>
      <c r="L9" s="123"/>
      <c r="M9" s="123"/>
      <c r="N9" s="123"/>
      <c r="O9" s="123"/>
      <c r="P9" s="123"/>
      <c r="Q9" s="123"/>
      <c r="R9" s="123"/>
      <c r="S9" s="123"/>
      <c r="T9" s="123"/>
      <c r="U9" s="123"/>
      <c r="V9" s="123"/>
      <c r="W9" s="123"/>
      <c r="X9" s="123"/>
      <c r="Y9" s="123"/>
      <c r="Z9" s="123"/>
    </row>
    <row r="10" spans="1:26" x14ac:dyDescent="0.25">
      <c r="A10" s="106">
        <v>112668</v>
      </c>
      <c r="B10" s="105"/>
      <c r="C10" s="107">
        <v>1416.5</v>
      </c>
      <c r="D10" s="107"/>
      <c r="E10" s="105" t="s">
        <v>62</v>
      </c>
      <c r="F10" s="107">
        <v>1468.2</v>
      </c>
      <c r="G10" s="105"/>
      <c r="I10" s="126" t="s">
        <v>63</v>
      </c>
      <c r="J10" s="123"/>
      <c r="K10" s="123"/>
      <c r="L10" s="123"/>
      <c r="M10" s="123"/>
      <c r="N10" s="123"/>
      <c r="O10" s="123"/>
      <c r="P10" s="123"/>
      <c r="Q10" s="123"/>
      <c r="R10" s="123"/>
      <c r="S10" s="123"/>
      <c r="T10" s="123"/>
      <c r="U10" s="123"/>
      <c r="V10" s="123"/>
      <c r="W10" s="123"/>
      <c r="X10" s="123"/>
      <c r="Y10" s="123"/>
      <c r="Z10" s="123"/>
    </row>
    <row r="11" spans="1:26" x14ac:dyDescent="0.25">
      <c r="A11" s="106">
        <v>99327</v>
      </c>
      <c r="B11" s="105"/>
      <c r="C11" s="105">
        <v>763</v>
      </c>
      <c r="D11" s="105"/>
      <c r="E11" s="105" t="s">
        <v>64</v>
      </c>
      <c r="F11" s="105">
        <v>763.4</v>
      </c>
      <c r="G11" s="105"/>
      <c r="I11" s="125"/>
      <c r="J11" s="123"/>
      <c r="K11" s="123"/>
      <c r="L11" s="123"/>
      <c r="M11" s="123"/>
      <c r="N11" s="123"/>
      <c r="O11" s="123"/>
      <c r="P11" s="123"/>
      <c r="Q11" s="123"/>
      <c r="R11" s="123"/>
      <c r="S11" s="123"/>
      <c r="T11" s="123"/>
      <c r="U11" s="123"/>
      <c r="V11" s="123"/>
      <c r="W11" s="123"/>
      <c r="X11" s="123"/>
      <c r="Y11" s="123"/>
      <c r="Z11" s="123"/>
    </row>
    <row r="12" spans="1:26" x14ac:dyDescent="0.25">
      <c r="A12" s="106">
        <v>73000</v>
      </c>
      <c r="B12" s="105"/>
      <c r="C12" s="105">
        <v>770.4</v>
      </c>
      <c r="D12" s="105"/>
      <c r="E12" s="105" t="s">
        <v>65</v>
      </c>
      <c r="F12" s="105">
        <v>766.7</v>
      </c>
      <c r="G12" s="105"/>
      <c r="I12" s="122" t="s">
        <v>66</v>
      </c>
      <c r="J12" s="123"/>
      <c r="K12" s="123"/>
      <c r="L12" s="123"/>
      <c r="M12" s="123"/>
      <c r="N12" s="123"/>
      <c r="O12" s="123"/>
      <c r="P12" s="123"/>
      <c r="Q12" s="123"/>
      <c r="R12" s="123"/>
      <c r="S12" s="123"/>
      <c r="T12" s="123"/>
      <c r="U12" s="123"/>
      <c r="V12" s="123"/>
      <c r="W12" s="123"/>
      <c r="X12" s="123"/>
      <c r="Y12" s="123"/>
      <c r="Z12" s="123"/>
    </row>
    <row r="13" spans="1:26" x14ac:dyDescent="0.25">
      <c r="A13" s="106">
        <v>76998</v>
      </c>
      <c r="B13" s="105"/>
      <c r="C13" s="105">
        <v>872.3</v>
      </c>
      <c r="D13" s="105"/>
      <c r="E13" s="105" t="s">
        <v>67</v>
      </c>
      <c r="F13" s="105">
        <v>874.5</v>
      </c>
      <c r="G13" s="105"/>
      <c r="I13" s="122" t="s">
        <v>68</v>
      </c>
      <c r="J13" s="123"/>
      <c r="K13" s="123"/>
      <c r="L13" s="123"/>
      <c r="M13" s="123"/>
      <c r="N13" s="123"/>
      <c r="O13" s="123"/>
      <c r="P13" s="123"/>
      <c r="Q13" s="123"/>
      <c r="R13" s="123"/>
      <c r="S13" s="123"/>
      <c r="T13" s="123"/>
      <c r="U13" s="123"/>
      <c r="V13" s="123"/>
      <c r="W13" s="123"/>
      <c r="X13" s="123"/>
      <c r="Y13" s="123"/>
      <c r="Z13" s="123"/>
    </row>
    <row r="14" spans="1:26" x14ac:dyDescent="0.25">
      <c r="A14" s="106">
        <v>42000</v>
      </c>
      <c r="B14" s="105"/>
      <c r="C14" s="105">
        <v>664.4</v>
      </c>
      <c r="D14" s="105"/>
      <c r="E14" s="105" t="s">
        <v>69</v>
      </c>
      <c r="F14" s="105">
        <v>696.8</v>
      </c>
      <c r="G14" s="105"/>
      <c r="I14" s="122"/>
      <c r="J14" s="123"/>
      <c r="K14" s="123"/>
      <c r="L14" s="123"/>
      <c r="M14" s="123"/>
      <c r="N14" s="123"/>
      <c r="O14" s="123"/>
      <c r="P14" s="123"/>
      <c r="Q14" s="123"/>
      <c r="R14" s="123"/>
      <c r="S14" s="123"/>
      <c r="T14" s="123"/>
      <c r="U14" s="123"/>
      <c r="V14" s="123"/>
      <c r="W14" s="123"/>
      <c r="X14" s="123"/>
      <c r="Y14" s="123"/>
      <c r="Z14" s="123"/>
    </row>
    <row r="15" spans="1:26" x14ac:dyDescent="0.25">
      <c r="A15" s="106">
        <v>965833</v>
      </c>
      <c r="B15" s="105"/>
      <c r="C15" s="107">
        <v>12623.9</v>
      </c>
      <c r="D15" s="107"/>
      <c r="E15" s="105" t="s">
        <v>70</v>
      </c>
      <c r="F15" s="107">
        <v>12837.5</v>
      </c>
      <c r="G15" s="105"/>
      <c r="I15" s="122"/>
      <c r="J15" s="123"/>
      <c r="K15" s="123"/>
      <c r="L15" s="123"/>
      <c r="M15" s="123"/>
      <c r="N15" s="123"/>
      <c r="O15" s="123"/>
      <c r="P15" s="123"/>
      <c r="Q15" s="123"/>
      <c r="R15" s="123"/>
      <c r="S15" s="123"/>
      <c r="T15" s="123"/>
      <c r="U15" s="123"/>
      <c r="V15" s="123"/>
      <c r="W15" s="123"/>
      <c r="X15" s="123"/>
      <c r="Y15" s="123"/>
      <c r="Z15" s="123"/>
    </row>
    <row r="16" spans="1:26" x14ac:dyDescent="0.25">
      <c r="A16" s="106">
        <v>260450</v>
      </c>
      <c r="B16" s="105"/>
      <c r="C16" s="107">
        <v>1690.9</v>
      </c>
      <c r="D16" s="107"/>
      <c r="E16" s="105" t="s">
        <v>71</v>
      </c>
      <c r="F16" s="107">
        <v>1696.3</v>
      </c>
      <c r="G16" s="105"/>
      <c r="I16" s="122" t="s">
        <v>72</v>
      </c>
      <c r="J16" s="123"/>
      <c r="K16" s="123"/>
      <c r="L16" s="123"/>
      <c r="M16" s="123"/>
      <c r="N16" s="123"/>
      <c r="O16" s="123"/>
      <c r="P16" s="123"/>
      <c r="Q16" s="123"/>
      <c r="R16" s="123"/>
      <c r="S16" s="123"/>
      <c r="T16" s="123"/>
      <c r="U16" s="123"/>
      <c r="V16" s="123"/>
      <c r="W16" s="123"/>
      <c r="X16" s="123"/>
      <c r="Y16" s="123"/>
      <c r="Z16" s="123"/>
    </row>
    <row r="17" spans="1:26" x14ac:dyDescent="0.25">
      <c r="A17" s="106">
        <v>1103894</v>
      </c>
      <c r="B17" s="105"/>
      <c r="C17" s="107">
        <v>11836.9</v>
      </c>
      <c r="D17" s="107"/>
      <c r="E17" s="105" t="s">
        <v>73</v>
      </c>
      <c r="F17" s="107">
        <v>11959.5</v>
      </c>
      <c r="G17" s="105"/>
      <c r="I17" s="122" t="s">
        <v>74</v>
      </c>
      <c r="J17" s="123"/>
      <c r="K17" s="123"/>
      <c r="L17" s="123"/>
      <c r="M17" s="123"/>
      <c r="N17" s="123"/>
      <c r="O17" s="123"/>
      <c r="P17" s="123"/>
      <c r="Q17" s="123"/>
      <c r="R17" s="123"/>
      <c r="S17" s="123"/>
      <c r="T17" s="123"/>
      <c r="U17" s="123"/>
      <c r="V17" s="123"/>
      <c r="W17" s="123"/>
      <c r="X17" s="123"/>
      <c r="Y17" s="123"/>
      <c r="Z17" s="123"/>
    </row>
    <row r="18" spans="1:26" x14ac:dyDescent="0.25">
      <c r="A18" s="106">
        <v>10680</v>
      </c>
      <c r="B18" s="105"/>
      <c r="C18" s="105">
        <v>143.30000000000001</v>
      </c>
      <c r="D18" s="105"/>
      <c r="E18" s="105" t="s">
        <v>75</v>
      </c>
      <c r="F18" s="105">
        <v>149</v>
      </c>
      <c r="G18" s="105"/>
      <c r="I18" s="122"/>
      <c r="J18" s="123"/>
      <c r="K18" s="123"/>
      <c r="L18" s="123"/>
      <c r="M18" s="123"/>
      <c r="N18" s="123"/>
      <c r="O18" s="123"/>
      <c r="P18" s="123"/>
      <c r="Q18" s="123"/>
      <c r="R18" s="123"/>
      <c r="S18" s="123"/>
      <c r="T18" s="123"/>
      <c r="U18" s="123"/>
      <c r="V18" s="123"/>
      <c r="W18" s="123"/>
      <c r="X18" s="123"/>
      <c r="Y18" s="123"/>
      <c r="Z18" s="123"/>
    </row>
    <row r="19" spans="1:26" x14ac:dyDescent="0.25">
      <c r="A19" s="106">
        <v>312302</v>
      </c>
      <c r="B19" s="105"/>
      <c r="C19" s="107">
        <v>3678.9</v>
      </c>
      <c r="D19" s="107"/>
      <c r="E19" s="105" t="s">
        <v>76</v>
      </c>
      <c r="F19" s="107">
        <v>3782</v>
      </c>
      <c r="G19" s="105"/>
      <c r="I19" s="122" t="s">
        <v>77</v>
      </c>
      <c r="J19" s="123"/>
      <c r="K19" s="123"/>
      <c r="L19" s="123"/>
      <c r="M19" s="123"/>
      <c r="N19" s="123"/>
      <c r="O19" s="123"/>
      <c r="P19" s="123"/>
      <c r="Q19" s="123"/>
      <c r="R19" s="123"/>
      <c r="S19" s="123"/>
      <c r="T19" s="123"/>
      <c r="U19" s="123"/>
      <c r="V19" s="123"/>
      <c r="W19" s="123"/>
      <c r="X19" s="123"/>
      <c r="Y19" s="123"/>
      <c r="Z19" s="123"/>
    </row>
    <row r="20" spans="1:26" x14ac:dyDescent="0.25">
      <c r="A20" s="106">
        <v>768024</v>
      </c>
      <c r="B20" s="105"/>
      <c r="C20" s="107">
        <v>12474</v>
      </c>
      <c r="D20" s="107"/>
      <c r="E20" s="105" t="s">
        <v>78</v>
      </c>
      <c r="F20" s="107">
        <v>12555.3</v>
      </c>
      <c r="G20" s="105"/>
      <c r="I20" s="122" t="s">
        <v>79</v>
      </c>
      <c r="J20" s="123"/>
      <c r="K20" s="123"/>
      <c r="L20" s="123"/>
      <c r="M20" s="123"/>
      <c r="N20" s="123"/>
      <c r="O20" s="123"/>
      <c r="P20" s="123"/>
      <c r="Q20" s="123"/>
      <c r="R20" s="123"/>
      <c r="S20" s="123"/>
      <c r="T20" s="123"/>
      <c r="U20" s="123"/>
      <c r="V20" s="123"/>
      <c r="W20" s="123"/>
      <c r="X20" s="123"/>
      <c r="Y20" s="123"/>
      <c r="Z20" s="123"/>
    </row>
    <row r="21" spans="1:26" x14ac:dyDescent="0.25">
      <c r="A21" s="106">
        <v>55830</v>
      </c>
      <c r="B21" s="105"/>
      <c r="C21" s="105">
        <v>720</v>
      </c>
      <c r="D21" s="105"/>
      <c r="E21" s="105" t="s">
        <v>80</v>
      </c>
      <c r="F21" s="105">
        <v>718.6</v>
      </c>
      <c r="G21" s="105"/>
      <c r="I21" s="125"/>
      <c r="J21" s="123"/>
      <c r="K21" s="123"/>
      <c r="L21" s="123"/>
      <c r="M21" s="123"/>
      <c r="N21" s="123"/>
      <c r="O21" s="123"/>
      <c r="P21" s="123"/>
      <c r="Q21" s="123"/>
      <c r="R21" s="123"/>
      <c r="S21" s="123"/>
      <c r="T21" s="123"/>
      <c r="U21" s="123"/>
      <c r="V21" s="123"/>
      <c r="W21" s="123"/>
      <c r="X21" s="123"/>
      <c r="Y21" s="123"/>
      <c r="Z21" s="123"/>
    </row>
    <row r="22" spans="1:26" x14ac:dyDescent="0.25">
      <c r="A22" s="106">
        <v>303638</v>
      </c>
      <c r="B22" s="105"/>
      <c r="C22" s="107">
        <v>3281.3</v>
      </c>
      <c r="D22" s="107"/>
      <c r="E22" s="105" t="s">
        <v>81</v>
      </c>
      <c r="F22" s="107">
        <v>3339.2</v>
      </c>
      <c r="G22" s="105"/>
      <c r="I22" s="127" t="s">
        <v>82</v>
      </c>
      <c r="J22" s="123"/>
      <c r="K22" s="123"/>
      <c r="L22" s="123"/>
      <c r="M22" s="123"/>
      <c r="N22" s="123"/>
      <c r="O22" s="123"/>
      <c r="P22" s="123"/>
      <c r="Q22" s="123"/>
      <c r="R22" s="123"/>
      <c r="S22" s="123"/>
      <c r="T22" s="123"/>
      <c r="U22" s="123"/>
      <c r="V22" s="123"/>
      <c r="W22" s="123"/>
      <c r="X22" s="123"/>
      <c r="Y22" s="123"/>
      <c r="Z22" s="123"/>
    </row>
    <row r="23" spans="1:26" x14ac:dyDescent="0.25">
      <c r="A23" s="106">
        <v>216000</v>
      </c>
      <c r="B23" s="105"/>
      <c r="C23" s="107">
        <v>2848.9</v>
      </c>
      <c r="D23" s="107"/>
      <c r="E23" s="105" t="s">
        <v>83</v>
      </c>
      <c r="F23" s="107">
        <v>2879.1</v>
      </c>
      <c r="G23" s="105"/>
      <c r="I23" s="127" t="s">
        <v>84</v>
      </c>
      <c r="J23" s="123"/>
      <c r="K23" s="123"/>
      <c r="L23" s="123"/>
      <c r="M23" s="123"/>
      <c r="N23" s="123"/>
      <c r="O23" s="123"/>
      <c r="P23" s="123"/>
      <c r="Q23" s="123"/>
      <c r="R23" s="123"/>
      <c r="S23" s="123"/>
      <c r="T23" s="123"/>
      <c r="U23" s="123"/>
      <c r="V23" s="123"/>
      <c r="W23" s="123"/>
      <c r="X23" s="123"/>
      <c r="Y23" s="123"/>
      <c r="Z23" s="123"/>
    </row>
    <row r="24" spans="1:26" x14ac:dyDescent="0.25">
      <c r="A24" s="106">
        <v>77610</v>
      </c>
      <c r="B24" s="105"/>
      <c r="C24" s="107">
        <v>1674.6</v>
      </c>
      <c r="D24" s="107"/>
      <c r="E24" s="105" t="s">
        <v>85</v>
      </c>
      <c r="F24" s="107">
        <v>1722.7</v>
      </c>
      <c r="G24" s="105"/>
      <c r="I24" s="128" t="s">
        <v>86</v>
      </c>
      <c r="J24" s="123"/>
      <c r="K24" s="123"/>
      <c r="L24" s="123"/>
      <c r="M24" s="123"/>
      <c r="N24" s="123"/>
      <c r="O24" s="123"/>
      <c r="P24" s="123"/>
      <c r="Q24" s="123"/>
      <c r="R24" s="123"/>
      <c r="S24" s="123"/>
      <c r="T24" s="123"/>
      <c r="U24" s="123"/>
      <c r="V24" s="123"/>
      <c r="W24" s="123"/>
      <c r="X24" s="123"/>
      <c r="Y24" s="123"/>
      <c r="Z24" s="123"/>
    </row>
    <row r="25" spans="1:26" x14ac:dyDescent="0.25">
      <c r="A25" s="105">
        <v>265</v>
      </c>
      <c r="B25" s="105"/>
      <c r="C25" s="105">
        <v>44.6</v>
      </c>
      <c r="D25" s="105"/>
      <c r="E25" s="105" t="s">
        <v>87</v>
      </c>
      <c r="F25" s="105">
        <v>44.5</v>
      </c>
      <c r="G25" s="105"/>
      <c r="I25" s="128" t="s">
        <v>88</v>
      </c>
      <c r="J25" s="123"/>
      <c r="K25" s="123"/>
      <c r="L25" s="123"/>
      <c r="M25" s="123"/>
      <c r="N25" s="123"/>
      <c r="O25" s="123"/>
      <c r="P25" s="123"/>
      <c r="Q25" s="123"/>
      <c r="R25" s="123"/>
      <c r="S25" s="123"/>
      <c r="T25" s="123"/>
      <c r="U25" s="123"/>
      <c r="V25" s="123"/>
      <c r="W25" s="123"/>
      <c r="X25" s="123"/>
      <c r="Y25" s="123"/>
      <c r="Z25" s="123"/>
    </row>
    <row r="26" spans="1:26" x14ac:dyDescent="0.25">
      <c r="A26" s="106">
        <v>7920</v>
      </c>
      <c r="B26" s="105"/>
      <c r="C26" s="105">
        <v>131.80000000000001</v>
      </c>
      <c r="D26" s="105"/>
      <c r="E26" s="105" t="s">
        <v>89</v>
      </c>
      <c r="F26" s="105">
        <v>131.9</v>
      </c>
      <c r="G26" s="105"/>
      <c r="I26" s="125"/>
      <c r="J26" s="123"/>
      <c r="K26" s="123"/>
      <c r="L26" s="123"/>
      <c r="M26" s="123"/>
      <c r="N26" s="123"/>
      <c r="O26" s="123"/>
      <c r="P26" s="123"/>
      <c r="Q26" s="123"/>
      <c r="R26" s="123"/>
      <c r="S26" s="123"/>
      <c r="T26" s="123"/>
      <c r="U26" s="123"/>
      <c r="V26" s="123"/>
      <c r="W26" s="123"/>
      <c r="X26" s="123"/>
      <c r="Y26" s="123"/>
      <c r="Z26" s="123"/>
    </row>
    <row r="27" spans="1:26" x14ac:dyDescent="0.25">
      <c r="A27" s="106">
        <v>13918</v>
      </c>
      <c r="B27" s="105"/>
      <c r="C27" s="105">
        <v>141</v>
      </c>
      <c r="D27" s="105"/>
      <c r="E27" s="105" t="s">
        <v>90</v>
      </c>
      <c r="F27" s="105">
        <v>140</v>
      </c>
      <c r="G27" s="105"/>
      <c r="I27" s="122" t="s">
        <v>91</v>
      </c>
      <c r="J27" s="123"/>
      <c r="K27" s="123"/>
      <c r="L27" s="123"/>
      <c r="M27" s="123"/>
      <c r="N27" s="123"/>
      <c r="O27" s="123"/>
      <c r="P27" s="123"/>
      <c r="Q27" s="123"/>
      <c r="R27" s="123"/>
      <c r="S27" s="123"/>
      <c r="T27" s="123"/>
      <c r="U27" s="123"/>
      <c r="V27" s="123"/>
      <c r="W27" s="123"/>
      <c r="X27" s="123"/>
      <c r="Y27" s="123"/>
      <c r="Z27" s="123"/>
    </row>
    <row r="28" spans="1:26" x14ac:dyDescent="0.25">
      <c r="A28" s="119">
        <v>136000</v>
      </c>
      <c r="B28" s="120"/>
      <c r="C28" s="121">
        <v>1781.4</v>
      </c>
      <c r="D28" s="121"/>
      <c r="E28" s="120" t="s">
        <v>92</v>
      </c>
      <c r="F28" s="121">
        <v>1860.3</v>
      </c>
      <c r="G28" s="120">
        <v>78.900000000000006</v>
      </c>
      <c r="I28" s="122" t="s">
        <v>93</v>
      </c>
      <c r="J28" s="123"/>
      <c r="K28" s="123"/>
      <c r="L28" s="123"/>
      <c r="M28" s="123"/>
      <c r="N28" s="123"/>
      <c r="O28" s="123"/>
      <c r="P28" s="123"/>
      <c r="Q28" s="123"/>
      <c r="R28" s="123"/>
      <c r="S28" s="123"/>
      <c r="T28" s="123"/>
      <c r="U28" s="123"/>
      <c r="V28" s="123"/>
      <c r="W28" s="123"/>
      <c r="X28" s="123"/>
      <c r="Y28" s="123"/>
      <c r="Z28" s="123"/>
    </row>
    <row r="29" spans="1:26" x14ac:dyDescent="0.25">
      <c r="A29" s="106">
        <v>84800</v>
      </c>
      <c r="B29" s="105"/>
      <c r="C29" s="105">
        <v>664.4</v>
      </c>
      <c r="D29" s="105"/>
      <c r="E29" s="105" t="s">
        <v>94</v>
      </c>
      <c r="F29" s="105">
        <v>658.8</v>
      </c>
      <c r="G29" s="105"/>
      <c r="I29" s="125"/>
      <c r="J29" s="123"/>
      <c r="K29" s="123"/>
      <c r="L29" s="123"/>
      <c r="M29" s="123"/>
      <c r="N29" s="123"/>
      <c r="O29" s="123"/>
      <c r="P29" s="123"/>
      <c r="Q29" s="123"/>
      <c r="R29" s="123"/>
      <c r="S29" s="123"/>
      <c r="T29" s="123"/>
      <c r="U29" s="123"/>
      <c r="V29" s="123"/>
      <c r="W29" s="123"/>
      <c r="X29" s="123"/>
      <c r="Y29" s="123"/>
      <c r="Z29" s="123"/>
    </row>
    <row r="30" spans="1:26" x14ac:dyDescent="0.25">
      <c r="A30" s="106">
        <v>10250</v>
      </c>
      <c r="B30" s="105"/>
      <c r="C30" s="105">
        <v>159.1</v>
      </c>
      <c r="D30" s="105"/>
      <c r="E30" s="105" t="s">
        <v>95</v>
      </c>
      <c r="F30" s="105">
        <v>162</v>
      </c>
      <c r="G30" s="105"/>
      <c r="I30" s="122" t="s">
        <v>96</v>
      </c>
      <c r="J30" s="123"/>
      <c r="K30" s="123"/>
      <c r="L30" s="123"/>
      <c r="M30" s="123"/>
      <c r="N30" s="123"/>
      <c r="O30" s="123"/>
      <c r="P30" s="123"/>
      <c r="Q30" s="123"/>
      <c r="R30" s="123"/>
      <c r="S30" s="123"/>
      <c r="T30" s="123"/>
      <c r="U30" s="123"/>
      <c r="V30" s="123"/>
      <c r="W30" s="123"/>
      <c r="X30" s="123"/>
      <c r="Y30" s="123"/>
      <c r="Z30" s="123"/>
    </row>
    <row r="31" spans="1:26" x14ac:dyDescent="0.25">
      <c r="A31" s="106">
        <v>88018</v>
      </c>
      <c r="B31" s="105"/>
      <c r="C31" s="105">
        <v>961.7</v>
      </c>
      <c r="D31" s="105"/>
      <c r="E31" s="105" t="s">
        <v>97</v>
      </c>
      <c r="F31" s="105">
        <v>970.8</v>
      </c>
      <c r="G31" s="105"/>
      <c r="I31" s="122" t="s">
        <v>98</v>
      </c>
      <c r="J31" s="123"/>
      <c r="K31" s="123"/>
      <c r="L31" s="123"/>
      <c r="M31" s="123"/>
      <c r="N31" s="123"/>
      <c r="O31" s="123"/>
      <c r="P31" s="123"/>
      <c r="Q31" s="123"/>
      <c r="R31" s="123"/>
      <c r="S31" s="123"/>
      <c r="T31" s="123"/>
      <c r="U31" s="123"/>
      <c r="V31" s="123"/>
      <c r="W31" s="123"/>
      <c r="X31" s="123"/>
      <c r="Y31" s="123"/>
      <c r="Z31" s="123"/>
    </row>
    <row r="32" spans="1:26" x14ac:dyDescent="0.25">
      <c r="A32" s="106">
        <v>350000</v>
      </c>
      <c r="B32" s="105"/>
      <c r="C32" s="107">
        <v>5004.6000000000004</v>
      </c>
      <c r="D32" s="107"/>
      <c r="E32" s="105" t="s">
        <v>99</v>
      </c>
      <c r="F32" s="107">
        <v>5204.3</v>
      </c>
      <c r="G32" s="105"/>
      <c r="I32" s="129" t="s">
        <v>100</v>
      </c>
      <c r="J32" s="123"/>
      <c r="K32" s="123"/>
      <c r="L32" s="123"/>
      <c r="M32" s="123"/>
      <c r="N32" s="123"/>
      <c r="O32" s="123"/>
      <c r="P32" s="123"/>
      <c r="Q32" s="123"/>
      <c r="R32" s="123"/>
      <c r="S32" s="123"/>
      <c r="T32" s="123"/>
      <c r="U32" s="123"/>
      <c r="V32" s="123"/>
      <c r="W32" s="123"/>
      <c r="X32" s="123"/>
      <c r="Y32" s="123"/>
      <c r="Z32" s="123"/>
    </row>
    <row r="33" spans="1:26" x14ac:dyDescent="0.25">
      <c r="A33" s="109">
        <v>5184447</v>
      </c>
      <c r="B33" s="85"/>
      <c r="C33" s="110">
        <v>64664.1</v>
      </c>
      <c r="D33" s="110"/>
      <c r="E33" s="85" t="s">
        <v>101</v>
      </c>
      <c r="F33" s="110">
        <v>65704.5</v>
      </c>
      <c r="G33" s="105"/>
      <c r="I33" s="125"/>
      <c r="J33" s="123"/>
      <c r="K33" s="123"/>
      <c r="L33" s="123"/>
      <c r="M33" s="123"/>
      <c r="N33" s="123"/>
      <c r="O33" s="123"/>
      <c r="P33" s="123"/>
      <c r="Q33" s="123"/>
      <c r="R33" s="123"/>
      <c r="S33" s="123"/>
      <c r="T33" s="123"/>
      <c r="U33" s="123"/>
      <c r="V33" s="123"/>
      <c r="W33" s="123"/>
      <c r="X33" s="123"/>
      <c r="Y33" s="123"/>
      <c r="Z33" s="123"/>
    </row>
    <row r="34" spans="1:26" x14ac:dyDescent="0.25">
      <c r="I34" s="125" t="s">
        <v>102</v>
      </c>
      <c r="J34" s="123"/>
      <c r="K34" s="123"/>
      <c r="L34" s="123"/>
      <c r="M34" s="123"/>
      <c r="N34" s="123"/>
      <c r="O34" s="123"/>
      <c r="P34" s="123"/>
      <c r="Q34" s="123"/>
      <c r="R34" s="123"/>
      <c r="S34" s="123"/>
      <c r="T34" s="123"/>
      <c r="U34" s="123"/>
      <c r="V34" s="123"/>
      <c r="W34" s="123"/>
      <c r="X34" s="123"/>
      <c r="Y34" s="123"/>
      <c r="Z34" s="123"/>
    </row>
    <row r="35" spans="1:26" x14ac:dyDescent="0.25">
      <c r="I35" s="129" t="s">
        <v>103</v>
      </c>
      <c r="J35" s="123"/>
      <c r="K35" s="123"/>
      <c r="L35" s="123"/>
      <c r="M35" s="123"/>
      <c r="N35" s="123"/>
      <c r="O35" s="123"/>
      <c r="P35" s="123"/>
      <c r="Q35" s="123"/>
      <c r="R35" s="123"/>
      <c r="S35" s="123"/>
      <c r="T35" s="123"/>
      <c r="U35" s="123"/>
      <c r="V35" s="123"/>
      <c r="W35" s="123"/>
      <c r="X35" s="123"/>
      <c r="Y35" s="123"/>
      <c r="Z35" s="123"/>
    </row>
    <row r="36" spans="1:26" x14ac:dyDescent="0.25">
      <c r="I36" s="125"/>
      <c r="J36" s="123"/>
      <c r="K36" s="123"/>
      <c r="L36" s="123"/>
      <c r="M36" s="123"/>
      <c r="N36" s="123"/>
      <c r="O36" s="123"/>
      <c r="P36" s="123"/>
      <c r="Q36" s="123"/>
      <c r="R36" s="123"/>
      <c r="S36" s="123"/>
      <c r="T36" s="123"/>
      <c r="U36" s="123"/>
      <c r="V36" s="123"/>
      <c r="W36" s="123"/>
      <c r="X36" s="123"/>
      <c r="Y36" s="123"/>
      <c r="Z36" s="123"/>
    </row>
    <row r="37" spans="1:26" x14ac:dyDescent="0.25">
      <c r="I37" s="122" t="s">
        <v>104</v>
      </c>
      <c r="J37" s="123"/>
      <c r="K37" s="123"/>
      <c r="L37" s="123"/>
      <c r="M37" s="123"/>
      <c r="N37" s="123"/>
      <c r="O37" s="123"/>
      <c r="P37" s="123"/>
      <c r="Q37" s="123"/>
      <c r="R37" s="123"/>
      <c r="S37" s="123"/>
      <c r="T37" s="123"/>
      <c r="U37" s="123"/>
      <c r="V37" s="123"/>
      <c r="W37" s="123"/>
      <c r="X37" s="123"/>
      <c r="Y37" s="123"/>
      <c r="Z37" s="123"/>
    </row>
    <row r="38" spans="1:26" x14ac:dyDescent="0.25">
      <c r="I38" s="129" t="s">
        <v>105</v>
      </c>
      <c r="J38" s="123"/>
      <c r="K38" s="123"/>
      <c r="L38" s="123"/>
      <c r="M38" s="123"/>
      <c r="N38" s="123"/>
      <c r="O38" s="123"/>
      <c r="P38" s="123"/>
      <c r="Q38" s="123"/>
      <c r="R38" s="123"/>
      <c r="S38" s="123"/>
      <c r="T38" s="123"/>
      <c r="U38" s="123"/>
      <c r="V38" s="123"/>
      <c r="W38" s="123"/>
      <c r="X38" s="123"/>
      <c r="Y38" s="123"/>
      <c r="Z38" s="123"/>
    </row>
    <row r="39" spans="1:26" x14ac:dyDescent="0.25">
      <c r="I39" s="130"/>
      <c r="J39" s="123"/>
      <c r="K39" s="123"/>
      <c r="L39" s="123"/>
      <c r="M39" s="123"/>
      <c r="N39" s="123"/>
      <c r="O39" s="123"/>
      <c r="P39" s="123"/>
      <c r="Q39" s="123"/>
      <c r="R39" s="123"/>
      <c r="S39" s="123"/>
      <c r="T39" s="123"/>
      <c r="U39" s="123"/>
      <c r="V39" s="123"/>
      <c r="W39" s="123"/>
      <c r="X39" s="123"/>
      <c r="Y39" s="123"/>
      <c r="Z39" s="123"/>
    </row>
    <row r="40" spans="1:26" x14ac:dyDescent="0.25">
      <c r="I40" s="123"/>
      <c r="J40" s="123"/>
      <c r="K40" s="123"/>
      <c r="L40" s="123"/>
      <c r="M40" s="123"/>
      <c r="N40" s="123"/>
      <c r="O40" s="123"/>
      <c r="P40" s="123"/>
      <c r="Q40" s="123"/>
      <c r="R40" s="123"/>
      <c r="S40" s="123"/>
      <c r="T40" s="123"/>
      <c r="U40" s="123"/>
      <c r="V40" s="123"/>
      <c r="W40" s="123"/>
      <c r="X40" s="123"/>
      <c r="Y40" s="123"/>
      <c r="Z40" s="123"/>
    </row>
    <row r="41" spans="1:26" x14ac:dyDescent="0.25">
      <c r="I41" s="123"/>
      <c r="J41" s="123"/>
      <c r="K41" s="123"/>
      <c r="L41" s="123"/>
      <c r="M41" s="123"/>
      <c r="N41" s="123"/>
      <c r="O41" s="123"/>
      <c r="P41" s="123"/>
      <c r="Q41" s="123"/>
      <c r="R41" s="123"/>
      <c r="S41" s="123"/>
      <c r="T41" s="123"/>
      <c r="U41" s="123"/>
      <c r="V41" s="123"/>
      <c r="W41" s="123"/>
      <c r="X41" s="123"/>
      <c r="Y41" s="123"/>
      <c r="Z41" s="123"/>
    </row>
  </sheetData>
  <hyperlinks>
    <hyperlink ref="I32" r:id="rId1" xr:uid="{06C1FCBB-BD48-4FFE-9BD6-FC5FD671B27E}"/>
    <hyperlink ref="I35" r:id="rId2" display="https://www.midsussex.gov.uk/about-us/finance-reports" xr:uid="{7CFF37CD-4F95-407C-A4CD-D76BB6B6C633}"/>
    <hyperlink ref="I38" r:id="rId3" display="mailto:adam.trathan@midsussex.gov.uk" xr:uid="{DF8D4812-4AA0-4D79-98A6-E6372E1F18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446E3-9905-4C94-BF10-724E7F2AE3A8}">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C2E7E-6C72-4B72-9CAA-FA8992FBA734}">
  <dimension ref="B3:U23"/>
  <sheetViews>
    <sheetView topLeftCell="F1" workbookViewId="0">
      <selection activeCell="J17" sqref="J17"/>
    </sheetView>
  </sheetViews>
  <sheetFormatPr defaultRowHeight="15" x14ac:dyDescent="0.25"/>
  <cols>
    <col min="1" max="1" width="3" customWidth="1"/>
    <col min="3" max="3" width="47.28515625" bestFit="1" customWidth="1"/>
    <col min="6" max="6" width="15.7109375" bestFit="1" customWidth="1"/>
    <col min="7" max="7" width="4.140625" customWidth="1"/>
    <col min="9" max="9" width="27.140625" bestFit="1" customWidth="1"/>
    <col min="10" max="10" width="14.42578125" bestFit="1" customWidth="1"/>
    <col min="11" max="11" width="15.5703125" bestFit="1" customWidth="1"/>
    <col min="12" max="12" width="14.42578125" bestFit="1" customWidth="1"/>
    <col min="13" max="13" width="2.85546875" customWidth="1"/>
    <col min="14" max="14" width="25.28515625" style="65" customWidth="1"/>
    <col min="15" max="15" width="12.7109375" style="65" customWidth="1"/>
    <col min="16" max="16" width="17.42578125" style="94" bestFit="1" customWidth="1"/>
    <col min="17" max="17" width="23.140625" style="74" bestFit="1" customWidth="1"/>
    <col min="18" max="18" width="13.5703125" style="65" customWidth="1"/>
    <col min="19" max="19" width="14.140625" bestFit="1" customWidth="1"/>
    <col min="21" max="21" width="11.28515625" bestFit="1" customWidth="1"/>
  </cols>
  <sheetData>
    <row r="3" spans="2:19" ht="41.25" customHeight="1" thickBot="1" x14ac:dyDescent="0.3">
      <c r="B3" s="59" t="s">
        <v>106</v>
      </c>
      <c r="C3" s="59" t="s">
        <v>107</v>
      </c>
      <c r="D3" s="59" t="s">
        <v>108</v>
      </c>
      <c r="E3" s="60" t="s">
        <v>109</v>
      </c>
      <c r="F3" s="60" t="s">
        <v>110</v>
      </c>
      <c r="H3" s="59" t="s">
        <v>106</v>
      </c>
      <c r="I3" s="59" t="s">
        <v>107</v>
      </c>
      <c r="J3" s="59" t="s">
        <v>111</v>
      </c>
      <c r="K3" s="59" t="s">
        <v>112</v>
      </c>
      <c r="L3" s="59" t="s">
        <v>58</v>
      </c>
      <c r="N3" s="96" t="s">
        <v>108</v>
      </c>
      <c r="O3" s="81" t="s">
        <v>109</v>
      </c>
      <c r="P3" s="96" t="s">
        <v>113</v>
      </c>
      <c r="Q3" s="81" t="s">
        <v>110</v>
      </c>
      <c r="R3" s="81" t="s">
        <v>114</v>
      </c>
      <c r="S3" s="81" t="s">
        <v>115</v>
      </c>
    </row>
    <row r="4" spans="2:19" ht="15.75" thickBot="1" x14ac:dyDescent="0.3">
      <c r="B4" s="67">
        <v>4100</v>
      </c>
      <c r="C4" s="67" t="s">
        <v>116</v>
      </c>
      <c r="D4" s="68">
        <v>50000</v>
      </c>
      <c r="E4" s="69">
        <v>52672</v>
      </c>
      <c r="F4" s="70"/>
      <c r="H4" s="66"/>
      <c r="I4" s="57"/>
      <c r="J4" s="57"/>
      <c r="K4" s="57"/>
      <c r="L4" s="57"/>
      <c r="N4" s="97"/>
      <c r="O4" s="75"/>
      <c r="P4" s="93"/>
      <c r="Q4" s="77"/>
      <c r="R4" s="78"/>
      <c r="S4" s="83"/>
    </row>
    <row r="5" spans="2:19" ht="15.75" thickBot="1" x14ac:dyDescent="0.3">
      <c r="B5" s="61">
        <v>4130</v>
      </c>
      <c r="C5" s="58" t="s">
        <v>117</v>
      </c>
      <c r="D5" s="58">
        <v>5000</v>
      </c>
      <c r="E5" s="64">
        <v>5022</v>
      </c>
      <c r="F5" s="64"/>
      <c r="H5" s="61"/>
      <c r="I5" s="58"/>
      <c r="J5" s="58"/>
      <c r="K5" s="58"/>
      <c r="L5" s="58"/>
      <c r="N5" s="97"/>
      <c r="O5" s="76"/>
      <c r="P5" s="93"/>
      <c r="Q5" s="77"/>
      <c r="R5" s="78"/>
      <c r="S5" s="83"/>
    </row>
    <row r="6" spans="2:19" ht="15.75" thickBot="1" x14ac:dyDescent="0.3">
      <c r="B6" s="61">
        <v>4133</v>
      </c>
      <c r="C6" s="58" t="s">
        <v>118</v>
      </c>
      <c r="D6" s="58">
        <v>200</v>
      </c>
      <c r="E6" s="64">
        <v>200</v>
      </c>
      <c r="F6" s="64"/>
      <c r="H6" s="61"/>
      <c r="I6" s="58"/>
      <c r="J6" s="58"/>
      <c r="K6" s="58"/>
      <c r="L6" s="58"/>
      <c r="N6" s="97"/>
      <c r="O6" s="76"/>
      <c r="P6" s="93"/>
      <c r="Q6" s="77"/>
      <c r="R6" s="78"/>
      <c r="S6" s="83"/>
    </row>
    <row r="7" spans="2:19" ht="15.75" thickBot="1" x14ac:dyDescent="0.3">
      <c r="B7" s="61">
        <v>4138</v>
      </c>
      <c r="C7" s="58" t="s">
        <v>119</v>
      </c>
      <c r="D7" s="58">
        <v>800</v>
      </c>
      <c r="E7" s="64">
        <v>616</v>
      </c>
      <c r="F7" s="64"/>
      <c r="H7" s="61"/>
      <c r="I7" s="58"/>
      <c r="J7" s="58"/>
      <c r="K7" s="58"/>
      <c r="L7" s="58"/>
      <c r="N7" s="97"/>
      <c r="O7" s="76"/>
      <c r="P7" s="93"/>
      <c r="Q7" s="77"/>
      <c r="R7" s="78"/>
      <c r="S7" s="83"/>
    </row>
    <row r="8" spans="2:19" ht="24.75" customHeight="1" thickBot="1" x14ac:dyDescent="0.3">
      <c r="B8" s="61">
        <v>4144</v>
      </c>
      <c r="C8" s="58" t="s">
        <v>120</v>
      </c>
      <c r="D8" s="58">
        <v>50</v>
      </c>
      <c r="E8" s="64">
        <v>223</v>
      </c>
      <c r="F8" s="64"/>
      <c r="H8" s="61"/>
      <c r="I8" s="58"/>
      <c r="J8" s="58"/>
      <c r="K8" s="58"/>
      <c r="L8" s="58"/>
      <c r="N8" s="97"/>
      <c r="O8" s="76"/>
      <c r="P8" s="93"/>
      <c r="Q8" s="77"/>
      <c r="R8" s="78"/>
      <c r="S8" s="83"/>
    </row>
    <row r="9" spans="2:19" ht="15.75" thickBot="1" x14ac:dyDescent="0.3">
      <c r="B9" s="61">
        <v>4300</v>
      </c>
      <c r="C9" s="58" t="s">
        <v>121</v>
      </c>
      <c r="D9" s="58">
        <v>200</v>
      </c>
      <c r="E9" s="64">
        <v>0</v>
      </c>
      <c r="F9" s="64"/>
      <c r="H9" s="61"/>
      <c r="I9" s="58"/>
      <c r="J9" s="58"/>
      <c r="K9" s="58"/>
      <c r="L9" s="58"/>
      <c r="N9" s="97"/>
      <c r="O9" s="76"/>
      <c r="P9" s="93"/>
      <c r="Q9" s="77"/>
      <c r="R9" s="78"/>
      <c r="S9" s="83"/>
    </row>
    <row r="10" spans="2:19" ht="36.75" customHeight="1" thickBot="1" x14ac:dyDescent="0.3">
      <c r="B10" s="61">
        <v>4401</v>
      </c>
      <c r="C10" s="58" t="s">
        <v>122</v>
      </c>
      <c r="D10" s="58">
        <v>400</v>
      </c>
      <c r="E10" s="64">
        <v>5566</v>
      </c>
      <c r="F10" s="64"/>
      <c r="H10" s="61"/>
      <c r="I10" s="58"/>
      <c r="J10" s="58"/>
      <c r="K10" s="58"/>
      <c r="L10" s="58"/>
      <c r="N10" s="97"/>
      <c r="O10" s="76"/>
      <c r="P10" s="93"/>
      <c r="Q10" s="77"/>
      <c r="R10" s="78"/>
      <c r="S10" s="83"/>
    </row>
    <row r="11" spans="2:19" ht="24.75" customHeight="1" thickBot="1" x14ac:dyDescent="0.3">
      <c r="B11" s="61">
        <v>4411</v>
      </c>
      <c r="C11" s="58" t="s">
        <v>123</v>
      </c>
      <c r="D11" s="62">
        <v>1000</v>
      </c>
      <c r="E11" s="63">
        <v>5405</v>
      </c>
      <c r="F11" s="64"/>
      <c r="H11" s="61"/>
      <c r="I11" s="58"/>
      <c r="J11" s="58"/>
      <c r="K11" s="58"/>
      <c r="L11" s="58"/>
      <c r="N11" s="97"/>
      <c r="O11" s="75"/>
      <c r="P11" s="93"/>
      <c r="Q11" s="77"/>
      <c r="R11" s="78"/>
      <c r="S11" s="83"/>
    </row>
    <row r="12" spans="2:19" ht="48.75" customHeight="1" thickBot="1" x14ac:dyDescent="0.3">
      <c r="B12" s="61">
        <v>4412</v>
      </c>
      <c r="C12" s="58" t="s">
        <v>124</v>
      </c>
      <c r="D12" s="58" t="s">
        <v>125</v>
      </c>
      <c r="E12" s="64">
        <v>64</v>
      </c>
      <c r="F12" s="64"/>
      <c r="H12" s="61"/>
      <c r="I12" s="58"/>
      <c r="J12" s="58"/>
      <c r="K12" s="58"/>
      <c r="L12" s="58"/>
      <c r="N12" s="97"/>
      <c r="O12" s="76"/>
      <c r="P12" s="93"/>
      <c r="Q12" s="77"/>
      <c r="R12" s="78"/>
      <c r="S12" s="83"/>
    </row>
    <row r="13" spans="2:19" ht="36.75" customHeight="1" thickBot="1" x14ac:dyDescent="0.3">
      <c r="B13" s="61">
        <v>4413</v>
      </c>
      <c r="C13" s="58" t="s">
        <v>126</v>
      </c>
      <c r="D13" s="62">
        <v>1000</v>
      </c>
      <c r="E13" s="64">
        <v>0</v>
      </c>
      <c r="F13" s="64"/>
      <c r="H13" s="61"/>
      <c r="I13" s="58"/>
      <c r="J13" s="58"/>
      <c r="K13" s="58"/>
      <c r="L13" s="58"/>
      <c r="N13" s="97"/>
      <c r="O13" s="76"/>
      <c r="P13" s="93"/>
      <c r="Q13" s="77"/>
      <c r="R13" s="78"/>
      <c r="S13" s="83"/>
    </row>
    <row r="14" spans="2:19" ht="34.5" customHeight="1" thickBot="1" x14ac:dyDescent="0.3">
      <c r="B14" s="71">
        <v>4414</v>
      </c>
      <c r="C14" s="71" t="s">
        <v>127</v>
      </c>
      <c r="D14" s="71">
        <v>500</v>
      </c>
      <c r="E14" s="72">
        <v>3528</v>
      </c>
      <c r="F14" s="73"/>
      <c r="H14" s="61"/>
      <c r="I14" s="58"/>
      <c r="J14" s="58"/>
      <c r="K14" s="58"/>
      <c r="L14" s="58"/>
      <c r="N14" s="97"/>
      <c r="O14" s="75"/>
      <c r="P14" s="93"/>
      <c r="Q14" s="77"/>
      <c r="R14" s="78"/>
      <c r="S14" s="83"/>
    </row>
    <row r="15" spans="2:19" ht="36.75" customHeight="1" thickBot="1" x14ac:dyDescent="0.3">
      <c r="B15" s="61">
        <v>4415</v>
      </c>
      <c r="C15" s="58" t="s">
        <v>128</v>
      </c>
      <c r="D15" s="58">
        <v>150</v>
      </c>
      <c r="E15" s="64">
        <v>1565</v>
      </c>
      <c r="F15" s="64"/>
      <c r="H15" s="61"/>
      <c r="I15" s="58"/>
      <c r="J15" s="58"/>
      <c r="K15" s="58"/>
      <c r="L15" s="58"/>
      <c r="N15" s="97"/>
      <c r="O15" s="76"/>
      <c r="P15" s="93"/>
      <c r="Q15" s="77"/>
      <c r="R15" s="78"/>
      <c r="S15" s="83"/>
    </row>
    <row r="16" spans="2:19" ht="15.75" thickBot="1" x14ac:dyDescent="0.3">
      <c r="B16" s="61">
        <v>4416</v>
      </c>
      <c r="C16" s="58" t="s">
        <v>129</v>
      </c>
      <c r="D16" s="58">
        <v>500</v>
      </c>
      <c r="E16" s="64">
        <v>0</v>
      </c>
      <c r="F16" s="64"/>
      <c r="H16" s="61"/>
      <c r="I16" s="58"/>
      <c r="J16" s="58"/>
      <c r="K16" s="58"/>
      <c r="L16" s="58"/>
      <c r="N16" s="97"/>
      <c r="O16" s="76"/>
      <c r="P16" s="93"/>
      <c r="Q16" s="77"/>
      <c r="R16" s="78"/>
      <c r="S16" s="83"/>
    </row>
    <row r="17" spans="2:21" ht="24.75" customHeight="1" thickBot="1" x14ac:dyDescent="0.3">
      <c r="B17" s="61">
        <v>4417</v>
      </c>
      <c r="C17" s="58" t="s">
        <v>130</v>
      </c>
      <c r="D17" s="58">
        <v>500</v>
      </c>
      <c r="E17" s="64">
        <v>0</v>
      </c>
      <c r="F17" s="64"/>
      <c r="H17" s="61"/>
      <c r="I17" s="58"/>
      <c r="J17" s="58"/>
      <c r="K17" s="58"/>
      <c r="L17" s="58"/>
      <c r="N17" s="97"/>
      <c r="O17" s="76"/>
      <c r="P17" s="93"/>
      <c r="Q17" s="77"/>
      <c r="R17" s="78"/>
      <c r="S17" s="83"/>
    </row>
    <row r="18" spans="2:21" ht="15.75" thickBot="1" x14ac:dyDescent="0.3">
      <c r="B18" s="61">
        <v>4500</v>
      </c>
      <c r="C18" s="58" t="s">
        <v>131</v>
      </c>
      <c r="D18" s="62">
        <v>3750</v>
      </c>
      <c r="E18" s="64">
        <v>3502.21</v>
      </c>
      <c r="F18" s="64"/>
      <c r="H18" s="61"/>
      <c r="I18" s="58"/>
      <c r="J18" s="58"/>
      <c r="K18" s="58"/>
      <c r="L18" s="58"/>
      <c r="N18" s="97"/>
      <c r="O18" s="76"/>
      <c r="P18" s="93"/>
      <c r="Q18" s="77"/>
      <c r="R18" s="78"/>
      <c r="S18" s="83"/>
    </row>
    <row r="19" spans="2:21" ht="15.75" thickBot="1" x14ac:dyDescent="0.3">
      <c r="B19" s="61">
        <v>4610</v>
      </c>
      <c r="C19" s="58" t="s">
        <v>132</v>
      </c>
      <c r="D19" s="62">
        <v>1500</v>
      </c>
      <c r="E19" s="64">
        <v>5404</v>
      </c>
      <c r="F19" s="64"/>
      <c r="H19" s="61"/>
      <c r="I19" s="58"/>
      <c r="J19" s="58"/>
      <c r="K19" s="58"/>
      <c r="L19" s="58"/>
      <c r="N19" s="97"/>
      <c r="O19" s="76"/>
      <c r="P19" s="93"/>
      <c r="Q19" s="77"/>
      <c r="R19" s="79"/>
      <c r="S19" s="84"/>
    </row>
    <row r="20" spans="2:21" x14ac:dyDescent="0.25">
      <c r="N20" s="82"/>
      <c r="O20" s="80"/>
      <c r="R20" s="74"/>
      <c r="S20" s="85"/>
    </row>
    <row r="21" spans="2:21" ht="47.25" customHeight="1" x14ac:dyDescent="0.25">
      <c r="N21" s="86" t="s">
        <v>133</v>
      </c>
      <c r="O21" s="136" t="s">
        <v>134</v>
      </c>
      <c r="P21" s="137"/>
      <c r="Q21" s="138"/>
      <c r="R21" s="88">
        <f>SUM(R4:R18)</f>
        <v>0</v>
      </c>
      <c r="S21" s="88">
        <f>SUM(S4:S20)</f>
        <v>0</v>
      </c>
      <c r="T21" s="65"/>
      <c r="U21" s="91"/>
    </row>
    <row r="22" spans="2:21" x14ac:dyDescent="0.25">
      <c r="N22" s="90" t="s">
        <v>135</v>
      </c>
      <c r="O22" s="90" t="s">
        <v>136</v>
      </c>
      <c r="P22" s="95" t="s">
        <v>137</v>
      </c>
      <c r="Q22" s="90" t="s">
        <v>138</v>
      </c>
      <c r="R22" s="90" t="s">
        <v>139</v>
      </c>
      <c r="S22" s="89"/>
    </row>
    <row r="23" spans="2:21" x14ac:dyDescent="0.25">
      <c r="N23" s="92">
        <f>SUM(N4:N20)</f>
        <v>0</v>
      </c>
      <c r="O23" s="87">
        <f>SUM(O4:O20)</f>
        <v>0</v>
      </c>
      <c r="P23" s="88">
        <f>SUM(P4:P19)</f>
        <v>0</v>
      </c>
      <c r="Q23" s="88">
        <f>SUM(S4:S19)</f>
        <v>0</v>
      </c>
      <c r="R23" s="88">
        <f>SUM(Q23-N23)</f>
        <v>0</v>
      </c>
      <c r="S23" s="89"/>
    </row>
  </sheetData>
  <mergeCells count="1">
    <mergeCell ref="O21:Q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79D09679B9A942941FE9E2117472FD" ma:contentTypeVersion="5" ma:contentTypeDescription="Create a new document." ma:contentTypeScope="" ma:versionID="0e32fb72dd9a817adf5fa6c6527ecec0">
  <xsd:schema xmlns:xsd="http://www.w3.org/2001/XMLSchema" xmlns:xs="http://www.w3.org/2001/XMLSchema" xmlns:p="http://schemas.microsoft.com/office/2006/metadata/properties" xmlns:ns2="f24ed430-32c5-47ab-813c-3e9b2520cfe5" targetNamespace="http://schemas.microsoft.com/office/2006/metadata/properties" ma:root="true" ma:fieldsID="a85ea6bcedb2fc0960df9d7cd4780e0b" ns2:_="">
    <xsd:import namespace="f24ed430-32c5-47ab-813c-3e9b2520cf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ed430-32c5-47ab-813c-3e9b2520cf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6E4B91-0B35-4070-B441-0E53D4CC2A01}">
  <ds:schemaRefs>
    <ds:schemaRef ds:uri="http://schemas.microsoft.com/sharepoint/v3/contenttype/forms"/>
  </ds:schemaRefs>
</ds:datastoreItem>
</file>

<file path=customXml/itemProps2.xml><?xml version="1.0" encoding="utf-8"?>
<ds:datastoreItem xmlns:ds="http://schemas.openxmlformats.org/officeDocument/2006/customXml" ds:itemID="{F595B52D-55F0-4E7D-B69F-3DE4134F2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ed430-32c5-47ab-813c-3e9b2520cf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1DB62B-08EE-4C3E-936D-0D3301859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Precept Breakdown Options (24 )</vt:lpstr>
      <vt:lpstr>Tax Base 2024 25</vt:lpstr>
      <vt:lpstr>Tax Base 2023 24</vt:lpstr>
      <vt:lpstr>Explanations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edkno</dc:creator>
  <cp:keywords/>
  <dc:description/>
  <cp:lastModifiedBy>Sally Mclean</cp:lastModifiedBy>
  <cp:revision/>
  <dcterms:created xsi:type="dcterms:W3CDTF">2021-11-09T10:35:18Z</dcterms:created>
  <dcterms:modified xsi:type="dcterms:W3CDTF">2024-01-19T13:41:38Z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0x010100EC79D09679B9A942941FE9E2117472FD</vt:lpwstr>
  </property>
</Properties>
</file>