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slaughampc.sharepoint.com/sites/Finance/Shared Documents/Finance Meeting 200122/"/>
    </mc:Choice>
  </mc:AlternateContent>
  <xr:revisionPtr revIDLastSave="30" documentId="8_{3D434DA2-0198-419F-9C0A-5241B1084FAD}" xr6:coauthVersionLast="47" xr6:coauthVersionMax="47" xr10:uidLastSave="{A78563AB-4977-4B71-9D4B-2C8DEA052852}"/>
  <bookViews>
    <workbookView xWindow="-28920" yWindow="-120" windowWidth="29040" windowHeight="15840" xr2:uid="{FE153F4D-0178-4F72-8468-636BA1951632}"/>
  </bookViews>
  <sheets>
    <sheet name="Precept Breakdown Options" sheetId="2" r:id="rId1"/>
    <sheet name="Tax Base Info MSDC 2022 23" sheetId="4" r:id="rId2"/>
    <sheet name="Tax Base Info MSDC 2021 22 "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33" i="2" l="1"/>
  <c r="S33" i="2" s="1"/>
  <c r="J33" i="2"/>
  <c r="R33" i="2" s="1"/>
  <c r="I33" i="2"/>
  <c r="Q33" i="2" s="1"/>
  <c r="H33" i="2"/>
  <c r="P33" i="2" s="1"/>
  <c r="G33" i="2"/>
  <c r="O33" i="2" s="1"/>
  <c r="F33" i="2"/>
  <c r="N33" i="2" s="1"/>
  <c r="E33" i="2"/>
  <c r="M33" i="2" s="1"/>
  <c r="D33" i="2"/>
  <c r="L33" i="2" s="1"/>
  <c r="K29" i="2"/>
  <c r="S29" i="2" s="1"/>
  <c r="J29" i="2"/>
  <c r="R29" i="2" s="1"/>
  <c r="I29" i="2"/>
  <c r="Q29" i="2" s="1"/>
  <c r="H29" i="2"/>
  <c r="P29" i="2" s="1"/>
  <c r="G29" i="2"/>
  <c r="O29" i="2" s="1"/>
  <c r="F29" i="2"/>
  <c r="N29" i="2" s="1"/>
  <c r="E29" i="2"/>
  <c r="M29" i="2" s="1"/>
  <c r="D29" i="2"/>
  <c r="L29" i="2" s="1"/>
  <c r="K21" i="2"/>
  <c r="S21" i="2" s="1"/>
  <c r="J21" i="2"/>
  <c r="R21" i="2" s="1"/>
  <c r="I21" i="2"/>
  <c r="Q21" i="2" s="1"/>
  <c r="H21" i="2"/>
  <c r="P21" i="2" s="1"/>
  <c r="G21" i="2"/>
  <c r="O21" i="2" s="1"/>
  <c r="F21" i="2"/>
  <c r="N21" i="2" s="1"/>
  <c r="E21" i="2"/>
  <c r="M21" i="2" s="1"/>
  <c r="D21" i="2"/>
  <c r="L21" i="2" s="1"/>
  <c r="K25" i="2"/>
  <c r="S25" i="2" s="1"/>
  <c r="J25" i="2"/>
  <c r="R25" i="2" s="1"/>
  <c r="I25" i="2"/>
  <c r="Q25" i="2" s="1"/>
  <c r="H25" i="2"/>
  <c r="P25" i="2" s="1"/>
  <c r="G25" i="2"/>
  <c r="O25" i="2" s="1"/>
  <c r="F25" i="2"/>
  <c r="N25" i="2" s="1"/>
  <c r="E25" i="2"/>
  <c r="M25" i="2" s="1"/>
  <c r="D25" i="2"/>
  <c r="L25" i="2" s="1"/>
  <c r="K14" i="2"/>
  <c r="S14" i="2" s="1"/>
  <c r="J14" i="2"/>
  <c r="R14" i="2" s="1"/>
  <c r="I14" i="2"/>
  <c r="Q14" i="2" s="1"/>
  <c r="H14" i="2"/>
  <c r="P14" i="2" s="1"/>
  <c r="G14" i="2"/>
  <c r="O14" i="2" s="1"/>
  <c r="F14" i="2"/>
  <c r="N14" i="2" s="1"/>
  <c r="E14" i="2"/>
  <c r="M14" i="2" s="1"/>
  <c r="D14" i="2"/>
  <c r="L14" i="2" s="1"/>
  <c r="D10" i="2"/>
  <c r="L10" i="2" s="1"/>
  <c r="E10" i="2"/>
  <c r="M10" i="2" s="1"/>
  <c r="F10" i="2"/>
  <c r="N10" i="2" s="1"/>
  <c r="G10" i="2"/>
  <c r="O10" i="2" s="1"/>
  <c r="H10" i="2"/>
  <c r="P10" i="2" s="1"/>
  <c r="I10" i="2"/>
  <c r="Q10" i="2" s="1"/>
  <c r="J10" i="2"/>
  <c r="R10" i="2" s="1"/>
  <c r="K10" i="2"/>
  <c r="S10" i="2" s="1"/>
  <c r="K6" i="2"/>
  <c r="S6" i="2" s="1"/>
  <c r="J6" i="2"/>
  <c r="R6" i="2" s="1"/>
  <c r="I6" i="2"/>
  <c r="Q6" i="2" s="1"/>
  <c r="H6" i="2"/>
  <c r="P6" i="2" s="1"/>
  <c r="G6" i="2"/>
  <c r="O6" i="2" s="1"/>
  <c r="F6" i="2"/>
  <c r="N6" i="2" s="1"/>
  <c r="E6" i="2"/>
  <c r="M6" i="2" s="1"/>
  <c r="D6" i="2"/>
  <c r="L6" i="2" s="1"/>
</calcChain>
</file>

<file path=xl/sharedStrings.xml><?xml version="1.0" encoding="utf-8"?>
<sst xmlns="http://schemas.openxmlformats.org/spreadsheetml/2006/main" count="274" uniqueCount="101">
  <si>
    <t>Actual Amount to be billed 2021/22</t>
  </si>
  <si>
    <t>Year</t>
  </si>
  <si>
    <t>Total Precept</t>
  </si>
  <si>
    <t>Council Tax
Base</t>
  </si>
  <si>
    <t>Annual @ Band A</t>
  </si>
  <si>
    <t>Annual @ Band B</t>
  </si>
  <si>
    <t>Annual @ Band C</t>
  </si>
  <si>
    <t>Annual @ Band D</t>
  </si>
  <si>
    <t>Annual @ Band E</t>
  </si>
  <si>
    <t>Annual @ Band F</t>
  </si>
  <si>
    <t>Annual @ Band G</t>
  </si>
  <si>
    <t>Annual @ Band  H</t>
  </si>
  <si>
    <t>Monthly @ Band A</t>
  </si>
  <si>
    <t>Monthly @ Band B</t>
  </si>
  <si>
    <t>Monthly @ Band C</t>
  </si>
  <si>
    <t>Monthly @ Band D</t>
  </si>
  <si>
    <t>Monthly @ Band E</t>
  </si>
  <si>
    <t>Monthly @ Band F</t>
  </si>
  <si>
    <t>Monthly @ Band G</t>
  </si>
  <si>
    <t>Monthly @ Band  H</t>
  </si>
  <si>
    <t>2021/22</t>
  </si>
  <si>
    <t>Actual Amount of Rise 2021/22</t>
  </si>
  <si>
    <t xml:space="preserve">Total Precept Increase </t>
  </si>
  <si>
    <t>Precept Calculator</t>
  </si>
  <si>
    <t>2021-22 Recommended Tax Base - Information For Town and Parish Councils</t>
  </si>
  <si>
    <t>The DRAFT Mid Sussex taxbase for 2021/21 has been calculated as 62,223.8.  The following table shows the taxbase for each Town and Parish.</t>
  </si>
  <si>
    <t>2020/21 Precept</t>
  </si>
  <si>
    <t xml:space="preserve">        £</t>
  </si>
  <si>
    <t>2020/21</t>
  </si>
  <si>
    <t>Tax Base</t>
  </si>
  <si>
    <t xml:space="preserve">Parish </t>
  </si>
  <si>
    <t>DRAFT</t>
  </si>
  <si>
    <t>Albourne</t>
  </si>
  <si>
    <t xml:space="preserve">Ansty &amp; Staplefield </t>
  </si>
  <si>
    <t>Ardingly</t>
  </si>
  <si>
    <t>Ashurst Wood</t>
  </si>
  <si>
    <t>Balcombe</t>
  </si>
  <si>
    <t>Bolney</t>
  </si>
  <si>
    <t>Burgess Hill</t>
  </si>
  <si>
    <t>Cuckfield</t>
  </si>
  <si>
    <t>East Grinstead</t>
  </si>
  <si>
    <t>Fulking</t>
  </si>
  <si>
    <t>Hassocks</t>
  </si>
  <si>
    <t>Haywards Heath</t>
  </si>
  <si>
    <t>Horsted Keynes</t>
  </si>
  <si>
    <t>Hurstpierpoint &amp; Sayers Common</t>
  </si>
  <si>
    <t>Lindfield</t>
  </si>
  <si>
    <t>Lindfield Rural</t>
  </si>
  <si>
    <t>Newtimber</t>
  </si>
  <si>
    <t>Poynings</t>
  </si>
  <si>
    <t>Pyecombe</t>
  </si>
  <si>
    <t>Slaugham</t>
  </si>
  <si>
    <t>Turners Hill</t>
  </si>
  <si>
    <t>Twineham</t>
  </si>
  <si>
    <t>West Hoathly</t>
  </si>
  <si>
    <t>Worth</t>
  </si>
  <si>
    <t>Totals</t>
  </si>
  <si>
    <t>The  2021/22 precept divided by the tax base for 2021/22 gives the Band D value.</t>
  </si>
  <si>
    <t>Q:  What percentage increase does the parish line on the council tax bill show?</t>
  </si>
  <si>
    <t>This is because there are two variables, the precept cost (£) and the tax base.  If the taxbase increases, there are more households to spread the cost between, so the (£) increase will be smaller.  If a parish has a small taxbase increase, and a large precept increase,  the (£) % increase will be higher.</t>
  </si>
  <si>
    <t>Q:  When will the final taxbase be confirmed ?</t>
  </si>
  <si>
    <t>Q:  When does Mid Sussex District Council require the precept information from each parish?</t>
  </si>
  <si>
    <t>Q:  Who decides how the tax base is calculated?</t>
  </si>
  <si>
    <t>Q:  Why does the taxbase change each year?</t>
  </si>
  <si>
    <t>Estimate of new properties to be completed and added to base up to March 2022 and increases for local premiums for long-term empty dwellings.</t>
  </si>
  <si>
    <t>General movements in the housing market, for example, a property could qualify for exemption of council tax for a period of time, or the new occupant qualifies for a discount which the previous owner didn’t.</t>
  </si>
  <si>
    <t>Q:  What is  the Parish taxbase information used for?</t>
  </si>
  <si>
    <t>Q:  Where is the Town and Parish information published?</t>
  </si>
  <si>
    <t>https://www.midsussex.gov.uk/revsandbens/council-tax</t>
  </si>
  <si>
    <t xml:space="preserve">The Corporate Plan and Budget Report for each year is available to view on the MSDC website using the link  </t>
  </si>
  <si>
    <t xml:space="preserve">https://www.midsussex.gov.uk/about-us/finance-reports In Section 7–Council Tax Levels there are details of taxbase and precepts set.  </t>
  </si>
  <si>
    <t>Q:  Who is the contact at Mid Sussex District Council for tax base enquiries?</t>
  </si>
  <si>
    <t xml:space="preserve">A: The percentage increase that will show on the Council Tax Bill is the percentage increase in the Band D charge, not just the percentage increase in the precept value.  </t>
  </si>
  <si>
    <t>A:  The final taxbase, calculated in December 2020, will been confirmed by full Council on 9 December 2020.  The final tax base for the year 2021-22 is set with details of exemptions and discounts as at 30 November 2020.  The tax base is the divisor used to convert the total net amount required for local authority spending in the area to a level of council tax due for a band D property.</t>
  </si>
  <si>
    <t>A:  Each Town and Parish is requested to inform Mid Sussex District Council of their precept by 31 January 2021, as this information contributes to the setting of the Budget for 2021/22, which will be approved by Council on 3 March 2021.   Confirmation that the bank details have not changed is also requested.</t>
  </si>
  <si>
    <t>A:  The method of calculation of the tax base is laid down in the Local Authorities (Calculation of Council Tax Base) (Amendment) (England) Regulations 2012.</t>
  </si>
  <si>
    <t>A:  The factors that can make variations when comparing to the previous year are as follows:</t>
  </si>
  <si>
    <t xml:space="preserve">·         The number of discounts for Single Person 25%, two discounts 50%, and the council tax support scheme discount.  </t>
  </si>
  <si>
    <t>·         The effect of Technical Reforms adjustments to Class A and Class C exemptions.</t>
  </si>
  <si>
    <t xml:space="preserve">A:  Each Town and Parish will be in the process of setting their expenditure precept for 2021-22. The precept is divided by its taxbase to give the exact parish precept that is shown as a separate line of the charge on every household council tax bill.  </t>
  </si>
  <si>
    <t>A:  If the precept is £140,000 or higher, a breakdown of income and expenditure is required.  This information is published on the MSDC website using the link</t>
  </si>
  <si>
    <t>A:  Val Griffin, Principal Accountant, telephone 01444 477270, email:val.griffin@midsussex.gov.uk.</t>
  </si>
  <si>
    <t xml:space="preserve">Precept Calculator </t>
  </si>
  <si>
    <t xml:space="preserve">Tax base figure in Cell c6 and c10 and precept amount needed in b6 and increase in precept b10 </t>
  </si>
  <si>
    <t>2022/23</t>
  </si>
  <si>
    <t>Actual Amount to be billed 2020/21</t>
  </si>
  <si>
    <t>Actual Amount to be billed 2022 23</t>
  </si>
  <si>
    <t>Actual Amount of Rise 2022/23</t>
  </si>
  <si>
    <t>2022-23 Recommended Tax Base - Information For Town and Parish Councils</t>
  </si>
  <si>
    <t>The DRAFT Mid Sussex taxbase for 2022/23 has been calculated as 63,230.6.  The following table shows the taxbase for each Town and Parish.</t>
  </si>
  <si>
    <t>2021/22 Precept</t>
  </si>
  <si>
    <t>The  2022/23 precept divided by the tax base for 2022/23 gives the Band D value.</t>
  </si>
  <si>
    <t>Estimate of new properties to be completed and added to base up to March 2023 and increases for local premiums for long-term empty dwellings.</t>
  </si>
  <si>
    <t>A:  The final taxbase, calculated in December 2021, will been confirmed by full Council on 8 December 2021.  The final tax base for the year 2022-23 is set with details of exemptions and discounts as at 30 November 2021.  The tax base is the divisor used to convert the total net amount required for local authority spending in the area to a level of council tax due for a band D property.</t>
  </si>
  <si>
    <t>A:  Each Town and Parish is requested to inform Mid Sussex District Council of their precept by 31 January 2022, as this information contributes to the setting of the Budget for 2022/23, which will be approved by Council on 2 March 2022.   Confirmation that the bank details have not changed is also requested.</t>
  </si>
  <si>
    <t xml:space="preserve">A:  Each Town and Parish will be in the process of setting their expenditure precept for 2022-23. The precept is divided by its taxbase to give the exact parish precept that is shown as a separate line of the charge on every household council tax bill.  </t>
  </si>
  <si>
    <t>A:  Val Griffin, Principal Accountant, email:val.griffin@midsussex.gov.uk. or telephone 01444 477270.</t>
  </si>
  <si>
    <t xml:space="preserve">Tax Base 2022/23 </t>
  </si>
  <si>
    <t>2021 / 22</t>
  </si>
  <si>
    <t xml:space="preserve">2022 / 23 </t>
  </si>
  <si>
    <t xml:space="preserve">Current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</si>
</sst>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7" x14ac:knownFonts="1">
    <font>
      <sz val="11"/>
      <color theme="1"/>
      <name val="Calibri"/>
      <family val="2"/>
      <scheme val="minor"/>
    </font>
    <font>
      <b/>
      <sz val="10"/>
      <color theme="1"/>
      <name val="Arial Nova Light"/>
      <family val="2"/>
    </font>
    <font>
      <sz val="10"/>
      <color theme="1"/>
      <name val="Arial Nova Light"/>
      <family val="2"/>
    </font>
    <font>
      <b/>
      <sz val="10"/>
      <color rgb="FFFF0000"/>
      <name val="Arial Nova Light"/>
      <family val="2"/>
    </font>
    <font>
      <u/>
      <sz val="11"/>
      <color theme="10"/>
      <name val="Calibri"/>
      <family val="2"/>
      <scheme val="minor"/>
    </font>
    <font>
      <b/>
      <u/>
      <sz val="11"/>
      <color theme="10"/>
      <name val="Arial Nova Light"/>
      <family val="2"/>
    </font>
    <font>
      <b/>
      <sz val="11"/>
      <color rgb="FF8B4581"/>
      <name val="Arial Nova Light"/>
      <family val="2"/>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3" fontId="0" fillId="0" borderId="0" xfId="0" applyNumberFormat="1"/>
    <xf numFmtId="4" fontId="0" fillId="0" borderId="0" xfId="0" applyNumberFormat="1"/>
    <xf numFmtId="0" fontId="1" fillId="0" borderId="0" xfId="0" applyFont="1"/>
    <xf numFmtId="0" fontId="2" fillId="0" borderId="0" xfId="0" applyFont="1"/>
    <xf numFmtId="0" fontId="3" fillId="0" borderId="0" xfId="0" applyFont="1"/>
    <xf numFmtId="9" fontId="3" fillId="0" borderId="0" xfId="0" applyNumberFormat="1" applyFont="1"/>
    <xf numFmtId="0" fontId="1" fillId="7" borderId="0" xfId="0" applyFont="1" applyFill="1" applyAlignment="1">
      <alignment vertical="center"/>
    </xf>
    <xf numFmtId="0" fontId="2" fillId="7" borderId="0" xfId="0" applyFont="1" applyFill="1" applyAlignment="1">
      <alignment vertical="center"/>
    </xf>
    <xf numFmtId="0" fontId="2" fillId="0" borderId="0" xfId="0" applyFont="1" applyAlignment="1">
      <alignment vertical="center"/>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5" xfId="0" applyFont="1" applyFill="1" applyBorder="1" applyAlignment="1">
      <alignment wrapText="1"/>
    </xf>
    <xf numFmtId="0" fontId="2" fillId="2" borderId="1" xfId="0" applyFont="1" applyFill="1" applyBorder="1"/>
    <xf numFmtId="0" fontId="2" fillId="2" borderId="2" xfId="0" applyFont="1" applyFill="1" applyBorder="1" applyAlignment="1">
      <alignment horizontal="center"/>
    </xf>
    <xf numFmtId="165" fontId="1" fillId="3" borderId="6" xfId="0" applyNumberFormat="1" applyFont="1" applyFill="1" applyBorder="1" applyAlignment="1">
      <alignment horizontal="center"/>
    </xf>
    <xf numFmtId="165" fontId="1" fillId="3" borderId="1" xfId="0" applyNumberFormat="1" applyFont="1" applyFill="1" applyBorder="1" applyAlignment="1">
      <alignment horizontal="center"/>
    </xf>
    <xf numFmtId="165" fontId="1" fillId="3" borderId="7" xfId="0" applyNumberFormat="1" applyFont="1" applyFill="1" applyBorder="1" applyAlignment="1">
      <alignment horizontal="center"/>
    </xf>
    <xf numFmtId="0" fontId="1" fillId="6" borderId="0" xfId="0" applyFont="1" applyFill="1" applyAlignment="1">
      <alignment vertical="center"/>
    </xf>
    <xf numFmtId="0" fontId="2" fillId="6" borderId="0" xfId="0" applyFont="1" applyFill="1" applyAlignment="1">
      <alignment vertical="center"/>
    </xf>
    <xf numFmtId="0" fontId="1" fillId="5" borderId="0" xfId="0" applyFont="1" applyFill="1" applyAlignment="1">
      <alignment vertical="center"/>
    </xf>
    <xf numFmtId="0" fontId="2" fillId="5" borderId="0" xfId="0" applyFont="1" applyFill="1" applyAlignment="1">
      <alignment vertical="center"/>
    </xf>
    <xf numFmtId="0" fontId="2" fillId="0" borderId="0" xfId="0" applyFont="1" applyFill="1"/>
    <xf numFmtId="164" fontId="1" fillId="4" borderId="1" xfId="0" applyNumberFormat="1" applyFont="1" applyFill="1" applyBorder="1" applyAlignment="1">
      <alignment horizontal="center"/>
    </xf>
    <xf numFmtId="0" fontId="1" fillId="2" borderId="1" xfId="0" applyFont="1" applyFill="1" applyBorder="1" applyAlignment="1">
      <alignment vertical="center" wrapText="1"/>
    </xf>
    <xf numFmtId="0" fontId="2" fillId="2" borderId="1" xfId="0" applyFont="1" applyFill="1" applyBorder="1" applyAlignment="1">
      <alignment vertical="center"/>
    </xf>
    <xf numFmtId="0" fontId="2" fillId="0" borderId="0" xfId="0" applyFont="1" applyFill="1" applyBorder="1" applyAlignment="1">
      <alignment vertical="center"/>
    </xf>
    <xf numFmtId="0" fontId="5" fillId="8" borderId="1" xfId="1" applyFont="1" applyFill="1" applyBorder="1" applyAlignment="1">
      <alignment vertical="center"/>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164"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165" fontId="1" fillId="3" borderId="6"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165" fontId="1" fillId="3" borderId="7"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65" fontId="1" fillId="0" borderId="0" xfId="0" applyNumberFormat="1" applyFont="1" applyFill="1" applyBorder="1" applyAlignment="1">
      <alignment horizontal="center" vertical="center"/>
    </xf>
    <xf numFmtId="0" fontId="2" fillId="0" borderId="0" xfId="0" applyFont="1" applyFill="1" applyAlignment="1">
      <alignment vertical="center"/>
    </xf>
    <xf numFmtId="4" fontId="6" fillId="8" borderId="1" xfId="0" applyNumberFormat="1" applyFont="1" applyFill="1" applyBorder="1" applyAlignment="1">
      <alignment vertical="center"/>
    </xf>
    <xf numFmtId="0" fontId="1" fillId="6" borderId="1" xfId="0" applyFont="1" applyFill="1" applyBorder="1" applyAlignment="1">
      <alignment vertical="center"/>
    </xf>
    <xf numFmtId="164" fontId="1" fillId="6" borderId="1"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8B45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8CF74-B0EC-4E45-8EB7-76843441C9EA}">
  <sheetPr>
    <pageSetUpPr fitToPage="1"/>
  </sheetPr>
  <dimension ref="A1:T33"/>
  <sheetViews>
    <sheetView tabSelected="1" workbookViewId="0"/>
  </sheetViews>
  <sheetFormatPr defaultRowHeight="12.75" x14ac:dyDescent="0.2"/>
  <cols>
    <col min="1" max="1" width="22.140625" style="4" customWidth="1"/>
    <col min="2" max="3" width="10.42578125" style="4" bestFit="1" customWidth="1"/>
    <col min="4" max="4" width="11.5703125" style="4" bestFit="1" customWidth="1"/>
    <col min="5" max="5" width="10.42578125" style="4" bestFit="1" customWidth="1"/>
    <col min="6" max="6" width="11.5703125" style="4" bestFit="1" customWidth="1"/>
    <col min="7" max="7" width="10.5703125" style="4" bestFit="1" customWidth="1"/>
    <col min="8" max="8" width="9.28515625" style="4" bestFit="1" customWidth="1"/>
    <col min="9" max="11" width="9.5703125" style="4" bestFit="1" customWidth="1"/>
    <col min="12" max="19" width="9.28515625" style="4" bestFit="1" customWidth="1"/>
    <col min="20" max="16384" width="9.140625" style="4"/>
  </cols>
  <sheetData>
    <row r="1" spans="1:20" x14ac:dyDescent="0.2">
      <c r="A1" s="3" t="s">
        <v>23</v>
      </c>
    </row>
    <row r="2" spans="1:20" x14ac:dyDescent="0.2">
      <c r="J2" s="3" t="s">
        <v>82</v>
      </c>
      <c r="K2" s="3"/>
      <c r="L2" s="3"/>
      <c r="M2" s="3"/>
      <c r="N2" s="3"/>
      <c r="O2" s="3"/>
      <c r="P2" s="3"/>
      <c r="Q2" s="3"/>
      <c r="R2" s="3"/>
      <c r="S2" s="3"/>
    </row>
    <row r="3" spans="1:20" x14ac:dyDescent="0.2">
      <c r="A3" s="5"/>
      <c r="B3" s="6"/>
      <c r="F3" s="3"/>
      <c r="J3" s="3" t="s">
        <v>83</v>
      </c>
      <c r="K3" s="3"/>
      <c r="L3" s="3"/>
      <c r="M3" s="3"/>
      <c r="N3" s="3"/>
      <c r="O3" s="3"/>
      <c r="P3" s="3"/>
      <c r="Q3" s="3"/>
      <c r="R3" s="3"/>
      <c r="S3" s="3"/>
    </row>
    <row r="4" spans="1:20" s="9" customFormat="1" ht="26.25" customHeight="1" thickBot="1" x14ac:dyDescent="0.3">
      <c r="A4" s="7" t="s">
        <v>85</v>
      </c>
      <c r="B4" s="8"/>
      <c r="C4" s="8"/>
      <c r="D4" s="8"/>
      <c r="E4" s="8"/>
      <c r="F4" s="8"/>
      <c r="G4" s="8"/>
      <c r="H4" s="8"/>
      <c r="I4" s="8"/>
      <c r="J4" s="8"/>
      <c r="K4" s="8"/>
      <c r="L4" s="8"/>
      <c r="M4" s="8"/>
      <c r="N4" s="8"/>
      <c r="O4" s="8"/>
      <c r="P4" s="8"/>
      <c r="Q4" s="8"/>
      <c r="R4" s="8"/>
      <c r="S4" s="8"/>
    </row>
    <row r="5" spans="1:20" ht="38.25" x14ac:dyDescent="0.2">
      <c r="A5" s="26" t="s">
        <v>1</v>
      </c>
      <c r="B5" s="26" t="s">
        <v>2</v>
      </c>
      <c r="C5" s="30" t="s">
        <v>3</v>
      </c>
      <c r="D5" s="31" t="s">
        <v>4</v>
      </c>
      <c r="E5" s="32" t="s">
        <v>5</v>
      </c>
      <c r="F5" s="32" t="s">
        <v>6</v>
      </c>
      <c r="G5" s="32" t="s">
        <v>7</v>
      </c>
      <c r="H5" s="32" t="s">
        <v>8</v>
      </c>
      <c r="I5" s="32" t="s">
        <v>9</v>
      </c>
      <c r="J5" s="32" t="s">
        <v>10</v>
      </c>
      <c r="K5" s="33" t="s">
        <v>11</v>
      </c>
      <c r="L5" s="31" t="s">
        <v>12</v>
      </c>
      <c r="M5" s="32" t="s">
        <v>13</v>
      </c>
      <c r="N5" s="32" t="s">
        <v>14</v>
      </c>
      <c r="O5" s="32" t="s">
        <v>15</v>
      </c>
      <c r="P5" s="32" t="s">
        <v>16</v>
      </c>
      <c r="Q5" s="32" t="s">
        <v>17</v>
      </c>
      <c r="R5" s="32" t="s">
        <v>18</v>
      </c>
      <c r="S5" s="33" t="s">
        <v>19</v>
      </c>
      <c r="T5" s="9"/>
    </row>
    <row r="6" spans="1:20" x14ac:dyDescent="0.2">
      <c r="A6" s="27" t="s">
        <v>20</v>
      </c>
      <c r="B6" s="34">
        <v>105000</v>
      </c>
      <c r="C6" s="35">
        <v>1366.4</v>
      </c>
      <c r="D6" s="36">
        <f>B6/C6/100*66.666667</f>
        <v>51.229508452868856</v>
      </c>
      <c r="E6" s="37">
        <f>B6/C6/100*77.777778</f>
        <v>59.767759733606553</v>
      </c>
      <c r="F6" s="37">
        <f>B6/C6/100*88.888889</f>
        <v>68.306011014344264</v>
      </c>
      <c r="G6" s="37">
        <f>B6/C6</f>
        <v>76.844262295081961</v>
      </c>
      <c r="H6" s="37">
        <f>B6/C6/100*122.22222222</f>
        <v>93.920765025614756</v>
      </c>
      <c r="I6" s="37">
        <f>B6/C6/100*144.44444444</f>
        <v>110.99726775614755</v>
      </c>
      <c r="J6" s="37">
        <f>B6/C6/100*166.66666667</f>
        <v>128.07377049436477</v>
      </c>
      <c r="K6" s="38">
        <f>B6/C6/100*200</f>
        <v>153.68852459016392</v>
      </c>
      <c r="L6" s="36">
        <f t="shared" ref="L6:S6" si="0">D6/12</f>
        <v>4.269125704405738</v>
      </c>
      <c r="M6" s="37">
        <f t="shared" si="0"/>
        <v>4.9806466444672131</v>
      </c>
      <c r="N6" s="37">
        <f t="shared" si="0"/>
        <v>5.692167584528689</v>
      </c>
      <c r="O6" s="37">
        <f t="shared" si="0"/>
        <v>6.4036885245901631</v>
      </c>
      <c r="P6" s="37">
        <f t="shared" si="0"/>
        <v>7.8267304188012297</v>
      </c>
      <c r="Q6" s="37">
        <f t="shared" si="0"/>
        <v>9.2497723130122953</v>
      </c>
      <c r="R6" s="37">
        <f t="shared" si="0"/>
        <v>10.67281420786373</v>
      </c>
      <c r="S6" s="38">
        <f t="shared" si="0"/>
        <v>12.807377049180326</v>
      </c>
      <c r="T6" s="9"/>
    </row>
    <row r="7" spans="1:20" x14ac:dyDescent="0.2">
      <c r="A7" s="9"/>
      <c r="B7" s="9"/>
      <c r="C7" s="9"/>
      <c r="D7" s="9"/>
      <c r="E7" s="9"/>
      <c r="F7" s="9"/>
      <c r="G7" s="9"/>
      <c r="H7" s="9"/>
      <c r="I7" s="9"/>
      <c r="J7" s="9"/>
      <c r="K7" s="9"/>
      <c r="L7" s="9"/>
      <c r="M7" s="9"/>
      <c r="N7" s="9"/>
      <c r="O7" s="9"/>
      <c r="P7" s="9"/>
      <c r="Q7" s="9"/>
      <c r="R7" s="9"/>
      <c r="S7" s="9"/>
      <c r="T7" s="9"/>
    </row>
    <row r="8" spans="1:20" s="9" customFormat="1" ht="25.5" customHeight="1" thickBot="1" x14ac:dyDescent="0.3">
      <c r="A8" s="20" t="s">
        <v>21</v>
      </c>
      <c r="B8" s="21"/>
      <c r="C8" s="21"/>
      <c r="D8" s="21"/>
      <c r="E8" s="21"/>
      <c r="F8" s="21"/>
      <c r="G8" s="21"/>
      <c r="H8" s="21"/>
      <c r="I8" s="21"/>
      <c r="J8" s="21"/>
      <c r="K8" s="21"/>
      <c r="L8" s="21"/>
      <c r="M8" s="21"/>
      <c r="N8" s="21"/>
      <c r="O8" s="21"/>
      <c r="P8" s="21"/>
      <c r="Q8" s="21"/>
      <c r="R8" s="21"/>
      <c r="S8" s="21"/>
    </row>
    <row r="9" spans="1:20" ht="38.25" x14ac:dyDescent="0.2">
      <c r="A9" s="26" t="s">
        <v>1</v>
      </c>
      <c r="B9" s="26" t="s">
        <v>22</v>
      </c>
      <c r="C9" s="30" t="s">
        <v>3</v>
      </c>
      <c r="D9" s="31" t="s">
        <v>4</v>
      </c>
      <c r="E9" s="32" t="s">
        <v>5</v>
      </c>
      <c r="F9" s="32" t="s">
        <v>6</v>
      </c>
      <c r="G9" s="32" t="s">
        <v>7</v>
      </c>
      <c r="H9" s="32" t="s">
        <v>8</v>
      </c>
      <c r="I9" s="32" t="s">
        <v>9</v>
      </c>
      <c r="J9" s="32" t="s">
        <v>10</v>
      </c>
      <c r="K9" s="33" t="s">
        <v>11</v>
      </c>
      <c r="L9" s="31" t="s">
        <v>12</v>
      </c>
      <c r="M9" s="32" t="s">
        <v>13</v>
      </c>
      <c r="N9" s="32" t="s">
        <v>14</v>
      </c>
      <c r="O9" s="32" t="s">
        <v>15</v>
      </c>
      <c r="P9" s="32" t="s">
        <v>16</v>
      </c>
      <c r="Q9" s="32" t="s">
        <v>17</v>
      </c>
      <c r="R9" s="32" t="s">
        <v>18</v>
      </c>
      <c r="S9" s="33" t="s">
        <v>19</v>
      </c>
      <c r="T9" s="9"/>
    </row>
    <row r="10" spans="1:20" x14ac:dyDescent="0.2">
      <c r="A10" s="27" t="s">
        <v>20</v>
      </c>
      <c r="B10" s="39">
        <v>8000</v>
      </c>
      <c r="C10" s="35">
        <v>1481.5</v>
      </c>
      <c r="D10" s="36">
        <f>B10/C10/100*66.666667</f>
        <v>3.5999550185622682</v>
      </c>
      <c r="E10" s="37">
        <f>B10/C10/100*77.777778</f>
        <v>4.1999475126560917</v>
      </c>
      <c r="F10" s="37">
        <f>B10/C10/100*88.888889</f>
        <v>4.7999400067499165</v>
      </c>
      <c r="G10" s="37">
        <f>B10/C10</f>
        <v>5.3999325008437395</v>
      </c>
      <c r="H10" s="37">
        <f>B10/C10/100*122.22222222</f>
        <v>6.5999175009112392</v>
      </c>
      <c r="I10" s="37">
        <f>B10/C10/100*144.44444444</f>
        <v>7.7999025009787388</v>
      </c>
      <c r="J10" s="37">
        <f>B10/C10/100*166.66666667</f>
        <v>8.9998875015862314</v>
      </c>
      <c r="K10" s="38">
        <f>B10/C10/100*200</f>
        <v>10.799865001687479</v>
      </c>
      <c r="L10" s="36">
        <f t="shared" ref="L10:S10" si="1">D10/12</f>
        <v>0.29999625154685566</v>
      </c>
      <c r="M10" s="37">
        <f t="shared" si="1"/>
        <v>0.34999562605467432</v>
      </c>
      <c r="N10" s="37">
        <f t="shared" si="1"/>
        <v>0.39999500056249304</v>
      </c>
      <c r="O10" s="37">
        <f t="shared" si="1"/>
        <v>0.44999437507031165</v>
      </c>
      <c r="P10" s="37">
        <f t="shared" si="1"/>
        <v>0.54999312507593656</v>
      </c>
      <c r="Q10" s="37">
        <f t="shared" si="1"/>
        <v>0.64999187508156153</v>
      </c>
      <c r="R10" s="37">
        <f t="shared" si="1"/>
        <v>0.74999062513218595</v>
      </c>
      <c r="S10" s="38">
        <f t="shared" si="1"/>
        <v>0.89998875014062329</v>
      </c>
      <c r="T10" s="9"/>
    </row>
    <row r="11" spans="1:20" ht="12.75" customHeight="1" x14ac:dyDescent="0.2">
      <c r="A11" s="9"/>
      <c r="B11" s="9"/>
      <c r="C11" s="9"/>
      <c r="D11" s="9"/>
      <c r="E11" s="9"/>
      <c r="F11" s="9"/>
      <c r="G11" s="9"/>
      <c r="H11" s="9"/>
      <c r="I11" s="9"/>
      <c r="J11" s="9"/>
      <c r="K11" s="9"/>
      <c r="L11" s="9"/>
      <c r="M11" s="9"/>
      <c r="N11" s="9"/>
      <c r="O11" s="9"/>
      <c r="P11" s="9"/>
      <c r="Q11" s="9"/>
      <c r="R11" s="9"/>
      <c r="S11" s="9"/>
      <c r="T11" s="9"/>
    </row>
    <row r="12" spans="1:20" s="9" customFormat="1" ht="26.25" customHeight="1" thickBot="1" x14ac:dyDescent="0.3">
      <c r="A12" s="7" t="s">
        <v>0</v>
      </c>
      <c r="B12" s="8"/>
      <c r="C12" s="8"/>
      <c r="D12" s="8"/>
      <c r="E12" s="8"/>
      <c r="F12" s="8"/>
      <c r="G12" s="8"/>
      <c r="H12" s="8"/>
      <c r="I12" s="8"/>
      <c r="J12" s="8"/>
      <c r="K12" s="8"/>
      <c r="L12" s="8"/>
      <c r="M12" s="8"/>
      <c r="N12" s="8"/>
      <c r="O12" s="8"/>
      <c r="P12" s="8"/>
      <c r="Q12" s="8"/>
      <c r="R12" s="8"/>
      <c r="S12" s="8"/>
    </row>
    <row r="13" spans="1:20" ht="38.25" x14ac:dyDescent="0.2">
      <c r="A13" s="26" t="s">
        <v>1</v>
      </c>
      <c r="B13" s="26" t="s">
        <v>2</v>
      </c>
      <c r="C13" s="30" t="s">
        <v>3</v>
      </c>
      <c r="D13" s="31" t="s">
        <v>4</v>
      </c>
      <c r="E13" s="32" t="s">
        <v>5</v>
      </c>
      <c r="F13" s="32" t="s">
        <v>6</v>
      </c>
      <c r="G13" s="32" t="s">
        <v>7</v>
      </c>
      <c r="H13" s="32" t="s">
        <v>8</v>
      </c>
      <c r="I13" s="32" t="s">
        <v>9</v>
      </c>
      <c r="J13" s="32" t="s">
        <v>10</v>
      </c>
      <c r="K13" s="33" t="s">
        <v>11</v>
      </c>
      <c r="L13" s="31" t="s">
        <v>12</v>
      </c>
      <c r="M13" s="32" t="s">
        <v>13</v>
      </c>
      <c r="N13" s="32" t="s">
        <v>14</v>
      </c>
      <c r="O13" s="32" t="s">
        <v>15</v>
      </c>
      <c r="P13" s="32" t="s">
        <v>16</v>
      </c>
      <c r="Q13" s="32" t="s">
        <v>17</v>
      </c>
      <c r="R13" s="32" t="s">
        <v>18</v>
      </c>
      <c r="S13" s="33" t="s">
        <v>19</v>
      </c>
      <c r="T13" s="9"/>
    </row>
    <row r="14" spans="1:20" x14ac:dyDescent="0.2">
      <c r="A14" s="27" t="s">
        <v>20</v>
      </c>
      <c r="B14" s="34">
        <v>113000</v>
      </c>
      <c r="C14" s="35">
        <v>1481.5</v>
      </c>
      <c r="D14" s="36">
        <f>B14/C14/100*66.666667</f>
        <v>50.849364637192039</v>
      </c>
      <c r="E14" s="37">
        <f>B14/C14/100*77.777778</f>
        <v>59.324258616267294</v>
      </c>
      <c r="F14" s="37">
        <f>B14/C14/100*88.888889</f>
        <v>67.799152595342562</v>
      </c>
      <c r="G14" s="37">
        <f>B14/C14</f>
        <v>76.274046574417824</v>
      </c>
      <c r="H14" s="37">
        <f>B14/C14/100*122.22222222</f>
        <v>93.223834700371256</v>
      </c>
      <c r="I14" s="37">
        <f>B14/C14/100*144.44444444</f>
        <v>110.17362282632467</v>
      </c>
      <c r="J14" s="37">
        <f>B14/C14/100*166.66666667</f>
        <v>127.12341095990551</v>
      </c>
      <c r="K14" s="38">
        <f>B14/C14/100*200</f>
        <v>152.54809314883565</v>
      </c>
      <c r="L14" s="36">
        <f t="shared" ref="L14" si="2">D14/12</f>
        <v>4.2374470530993369</v>
      </c>
      <c r="M14" s="37">
        <f t="shared" ref="M14" si="3">E14/12</f>
        <v>4.9436882180222748</v>
      </c>
      <c r="N14" s="37">
        <f t="shared" ref="N14" si="4">F14/12</f>
        <v>5.6499293829452135</v>
      </c>
      <c r="O14" s="37">
        <f t="shared" ref="O14" si="5">G14/12</f>
        <v>6.3561705478681523</v>
      </c>
      <c r="P14" s="37">
        <f t="shared" ref="P14" si="6">H14/12</f>
        <v>7.768652891697605</v>
      </c>
      <c r="Q14" s="37">
        <f t="shared" ref="Q14" si="7">I14/12</f>
        <v>9.1811352355270568</v>
      </c>
      <c r="R14" s="37">
        <f t="shared" ref="R14" si="8">J14/12</f>
        <v>10.593617579992125</v>
      </c>
      <c r="S14" s="38">
        <f t="shared" ref="S14" si="9">K14/12</f>
        <v>12.712341095736305</v>
      </c>
      <c r="T14" s="9"/>
    </row>
    <row r="15" spans="1:20" s="24" customFormat="1" x14ac:dyDescent="0.2">
      <c r="A15" s="28"/>
      <c r="B15" s="40"/>
      <c r="C15" s="41"/>
      <c r="D15" s="42"/>
      <c r="E15" s="42"/>
      <c r="F15" s="42"/>
      <c r="G15" s="42"/>
      <c r="H15" s="42"/>
      <c r="I15" s="42"/>
      <c r="J15" s="42"/>
      <c r="K15" s="42"/>
      <c r="L15" s="42"/>
      <c r="M15" s="42"/>
      <c r="N15" s="42"/>
      <c r="O15" s="42"/>
      <c r="P15" s="42"/>
      <c r="Q15" s="42"/>
      <c r="R15" s="42"/>
      <c r="S15" s="42"/>
      <c r="T15" s="43"/>
    </row>
    <row r="16" spans="1:20" s="24" customFormat="1" ht="17.25" customHeight="1" x14ac:dyDescent="0.2">
      <c r="A16" s="45" t="s">
        <v>100</v>
      </c>
      <c r="B16" s="46" t="s">
        <v>98</v>
      </c>
      <c r="C16" s="45" t="s">
        <v>99</v>
      </c>
      <c r="D16" s="43"/>
      <c r="E16" s="42"/>
      <c r="F16" s="42"/>
      <c r="G16" s="42"/>
      <c r="H16" s="42"/>
      <c r="I16" s="42"/>
      <c r="J16" s="42"/>
      <c r="K16" s="42"/>
      <c r="L16" s="42"/>
      <c r="M16" s="42"/>
      <c r="N16" s="42"/>
      <c r="O16" s="42"/>
      <c r="P16" s="42"/>
      <c r="Q16" s="42"/>
      <c r="R16" s="42"/>
      <c r="S16" s="42"/>
      <c r="T16" s="43"/>
    </row>
    <row r="17" spans="1:20" s="24" customFormat="1" ht="28.5" customHeight="1" x14ac:dyDescent="0.2">
      <c r="A17" s="29" t="s">
        <v>97</v>
      </c>
      <c r="B17" s="44">
        <v>1481.5</v>
      </c>
      <c r="C17" s="44">
        <v>1615</v>
      </c>
      <c r="D17" s="43"/>
      <c r="E17" s="43"/>
      <c r="F17" s="43"/>
      <c r="G17" s="43"/>
      <c r="H17" s="42"/>
      <c r="I17" s="42"/>
      <c r="J17" s="42"/>
      <c r="K17" s="42"/>
      <c r="L17" s="42"/>
      <c r="M17" s="42"/>
      <c r="N17" s="42"/>
      <c r="O17" s="42"/>
      <c r="P17" s="42"/>
      <c r="Q17" s="42"/>
      <c r="R17" s="42"/>
      <c r="S17" s="42"/>
      <c r="T17" s="43"/>
    </row>
    <row r="18" spans="1:20" x14ac:dyDescent="0.2">
      <c r="A18" s="9"/>
      <c r="B18" s="9"/>
      <c r="C18" s="9"/>
      <c r="D18" s="9"/>
      <c r="E18" s="9"/>
      <c r="F18" s="9"/>
      <c r="G18" s="9"/>
      <c r="H18" s="9"/>
      <c r="I18" s="9"/>
      <c r="J18" s="9"/>
      <c r="K18" s="9"/>
      <c r="L18" s="9"/>
      <c r="M18" s="9"/>
      <c r="N18" s="9"/>
      <c r="O18" s="9"/>
      <c r="P18" s="9"/>
      <c r="Q18" s="9"/>
      <c r="R18" s="9"/>
      <c r="S18" s="9"/>
      <c r="T18" s="9"/>
    </row>
    <row r="19" spans="1:20" s="9" customFormat="1" ht="23.25" customHeight="1" thickBot="1" x14ac:dyDescent="0.3">
      <c r="A19" s="22" t="s">
        <v>86</v>
      </c>
      <c r="B19" s="23"/>
      <c r="C19" s="23"/>
      <c r="D19" s="23"/>
      <c r="E19" s="23"/>
      <c r="F19" s="23"/>
      <c r="G19" s="23"/>
      <c r="H19" s="23"/>
      <c r="I19" s="23"/>
      <c r="J19" s="23"/>
      <c r="K19" s="23"/>
      <c r="L19" s="23"/>
      <c r="M19" s="23"/>
      <c r="N19" s="23"/>
      <c r="O19" s="23"/>
      <c r="P19" s="23"/>
      <c r="Q19" s="23"/>
      <c r="R19" s="23"/>
      <c r="S19" s="23"/>
    </row>
    <row r="20" spans="1:20" ht="38.25" x14ac:dyDescent="0.2">
      <c r="A20" s="26" t="s">
        <v>1</v>
      </c>
      <c r="B20" s="26" t="s">
        <v>2</v>
      </c>
      <c r="C20" s="30" t="s">
        <v>3</v>
      </c>
      <c r="D20" s="31" t="s">
        <v>4</v>
      </c>
      <c r="E20" s="32" t="s">
        <v>5</v>
      </c>
      <c r="F20" s="32" t="s">
        <v>6</v>
      </c>
      <c r="G20" s="32" t="s">
        <v>7</v>
      </c>
      <c r="H20" s="32" t="s">
        <v>8</v>
      </c>
      <c r="I20" s="32" t="s">
        <v>9</v>
      </c>
      <c r="J20" s="32" t="s">
        <v>10</v>
      </c>
      <c r="K20" s="33" t="s">
        <v>11</v>
      </c>
      <c r="L20" s="31" t="s">
        <v>12</v>
      </c>
      <c r="M20" s="32" t="s">
        <v>13</v>
      </c>
      <c r="N20" s="32" t="s">
        <v>14</v>
      </c>
      <c r="O20" s="32" t="s">
        <v>15</v>
      </c>
      <c r="P20" s="32" t="s">
        <v>16</v>
      </c>
      <c r="Q20" s="32" t="s">
        <v>17</v>
      </c>
      <c r="R20" s="32" t="s">
        <v>18</v>
      </c>
      <c r="S20" s="33" t="s">
        <v>19</v>
      </c>
      <c r="T20" s="9"/>
    </row>
    <row r="21" spans="1:20" x14ac:dyDescent="0.2">
      <c r="A21" s="27" t="s">
        <v>84</v>
      </c>
      <c r="B21" s="34">
        <v>120000</v>
      </c>
      <c r="C21" s="35">
        <v>1615</v>
      </c>
      <c r="D21" s="36">
        <f>B21/C21/100*66.666667</f>
        <v>49.535603962848299</v>
      </c>
      <c r="E21" s="37">
        <f>B21/C21/100*77.777778</f>
        <v>57.79153783281734</v>
      </c>
      <c r="F21" s="37">
        <f>B21/C21/100*88.888889</f>
        <v>66.047471702786382</v>
      </c>
      <c r="G21" s="37">
        <f>B21/C21</f>
        <v>74.303405572755423</v>
      </c>
      <c r="H21" s="37">
        <f>B21/C21/100*122.22222222</f>
        <v>90.815273476160996</v>
      </c>
      <c r="I21" s="37">
        <f>B21/C21/100*144.44444444</f>
        <v>107.32714137956658</v>
      </c>
      <c r="J21" s="37">
        <f>B21/C21/100*166.66666667</f>
        <v>123.83900929040249</v>
      </c>
      <c r="K21" s="38">
        <f>B21/C21/100*200</f>
        <v>148.60681114551085</v>
      </c>
      <c r="L21" s="36">
        <f t="shared" ref="L21" si="10">D21/12</f>
        <v>4.1279669969040249</v>
      </c>
      <c r="M21" s="37">
        <f t="shared" ref="M21" si="11">E21/12</f>
        <v>4.8159614860681117</v>
      </c>
      <c r="N21" s="37">
        <f t="shared" ref="N21" si="12">F21/12</f>
        <v>5.5039559752321985</v>
      </c>
      <c r="O21" s="37">
        <f t="shared" ref="O21" si="13">G21/12</f>
        <v>6.1919504643962853</v>
      </c>
      <c r="P21" s="37">
        <f t="shared" ref="P21" si="14">H21/12</f>
        <v>7.5679394563467497</v>
      </c>
      <c r="Q21" s="37">
        <f t="shared" ref="Q21" si="15">I21/12</f>
        <v>8.9439284482972159</v>
      </c>
      <c r="R21" s="37">
        <f t="shared" ref="R21" si="16">J21/12</f>
        <v>10.319917440866874</v>
      </c>
      <c r="S21" s="38">
        <f t="shared" ref="S21" si="17">K21/12</f>
        <v>12.383900928792571</v>
      </c>
      <c r="T21" s="9"/>
    </row>
    <row r="22" spans="1:20" x14ac:dyDescent="0.2">
      <c r="A22" s="9"/>
      <c r="B22" s="9"/>
      <c r="C22" s="9"/>
      <c r="D22" s="9"/>
      <c r="E22" s="9"/>
      <c r="F22" s="9"/>
      <c r="G22" s="9"/>
      <c r="H22" s="9"/>
      <c r="I22" s="9"/>
      <c r="J22" s="9"/>
      <c r="K22" s="9"/>
      <c r="L22" s="9"/>
      <c r="M22" s="9"/>
      <c r="N22" s="9"/>
      <c r="O22" s="9"/>
      <c r="P22" s="9"/>
      <c r="Q22" s="9"/>
      <c r="R22" s="9"/>
      <c r="S22" s="9"/>
      <c r="T22" s="9"/>
    </row>
    <row r="23" spans="1:20" s="9" customFormat="1" ht="18" customHeight="1" thickBot="1" x14ac:dyDescent="0.3">
      <c r="A23" s="20" t="s">
        <v>87</v>
      </c>
      <c r="B23" s="21"/>
      <c r="C23" s="21"/>
      <c r="D23" s="21"/>
      <c r="E23" s="21"/>
      <c r="F23" s="21"/>
      <c r="G23" s="21"/>
      <c r="H23" s="21"/>
      <c r="I23" s="21"/>
      <c r="J23" s="21"/>
      <c r="K23" s="21"/>
      <c r="L23" s="21"/>
      <c r="M23" s="21"/>
      <c r="N23" s="21"/>
      <c r="O23" s="21"/>
      <c r="P23" s="21"/>
      <c r="Q23" s="21"/>
      <c r="R23" s="21"/>
      <c r="S23" s="21"/>
    </row>
    <row r="24" spans="1:20" ht="38.25" x14ac:dyDescent="0.2">
      <c r="A24" s="26" t="s">
        <v>1</v>
      </c>
      <c r="B24" s="26" t="s">
        <v>22</v>
      </c>
      <c r="C24" s="30" t="s">
        <v>3</v>
      </c>
      <c r="D24" s="31" t="s">
        <v>4</v>
      </c>
      <c r="E24" s="32" t="s">
        <v>5</v>
      </c>
      <c r="F24" s="32" t="s">
        <v>6</v>
      </c>
      <c r="G24" s="32" t="s">
        <v>7</v>
      </c>
      <c r="H24" s="32" t="s">
        <v>8</v>
      </c>
      <c r="I24" s="32" t="s">
        <v>9</v>
      </c>
      <c r="J24" s="32" t="s">
        <v>10</v>
      </c>
      <c r="K24" s="33" t="s">
        <v>11</v>
      </c>
      <c r="L24" s="31" t="s">
        <v>12</v>
      </c>
      <c r="M24" s="32" t="s">
        <v>13</v>
      </c>
      <c r="N24" s="32" t="s">
        <v>14</v>
      </c>
      <c r="O24" s="32" t="s">
        <v>15</v>
      </c>
      <c r="P24" s="32" t="s">
        <v>16</v>
      </c>
      <c r="Q24" s="32" t="s">
        <v>17</v>
      </c>
      <c r="R24" s="32" t="s">
        <v>18</v>
      </c>
      <c r="S24" s="33" t="s">
        <v>19</v>
      </c>
      <c r="T24" s="9"/>
    </row>
    <row r="25" spans="1:20" x14ac:dyDescent="0.2">
      <c r="A25" s="27" t="s">
        <v>84</v>
      </c>
      <c r="B25" s="39">
        <v>7000</v>
      </c>
      <c r="C25" s="35">
        <v>1615</v>
      </c>
      <c r="D25" s="36">
        <f>B25/C25/100*66.666667</f>
        <v>2.8895768978328173</v>
      </c>
      <c r="E25" s="37">
        <f>B25/C25/100*77.777778</f>
        <v>3.3711730402476778</v>
      </c>
      <c r="F25" s="37">
        <f>B25/C25/100*88.888889</f>
        <v>3.8527691826625392</v>
      </c>
      <c r="G25" s="37">
        <f>B25/C25</f>
        <v>4.3343653250773997</v>
      </c>
      <c r="H25" s="37">
        <f>B25/C25/100*122.22222222</f>
        <v>5.297557619442725</v>
      </c>
      <c r="I25" s="37">
        <f>B25/C25/100*144.44444444</f>
        <v>6.2607499138080502</v>
      </c>
      <c r="J25" s="37">
        <f>B25/C25/100*166.66666667</f>
        <v>7.2239422086068119</v>
      </c>
      <c r="K25" s="38">
        <f>B25/C25/100*200</f>
        <v>8.6687306501547994</v>
      </c>
      <c r="L25" s="36">
        <f t="shared" ref="L25" si="18">D25/12</f>
        <v>0.24079807481940144</v>
      </c>
      <c r="M25" s="37">
        <f t="shared" ref="M25" si="19">E25/12</f>
        <v>0.28093108668730649</v>
      </c>
      <c r="N25" s="37">
        <f t="shared" ref="N25" si="20">F25/12</f>
        <v>0.32106409855521162</v>
      </c>
      <c r="O25" s="37">
        <f t="shared" ref="O25" si="21">G25/12</f>
        <v>0.36119711042311664</v>
      </c>
      <c r="P25" s="37">
        <f t="shared" ref="P25" si="22">H25/12</f>
        <v>0.44146313495356043</v>
      </c>
      <c r="Q25" s="37">
        <f t="shared" ref="Q25" si="23">I25/12</f>
        <v>0.52172915948400422</v>
      </c>
      <c r="R25" s="37">
        <f t="shared" ref="R25" si="24">J25/12</f>
        <v>0.60199518405056762</v>
      </c>
      <c r="S25" s="38">
        <f t="shared" ref="S25" si="25">K25/12</f>
        <v>0.72239422084623328</v>
      </c>
      <c r="T25" s="9"/>
    </row>
    <row r="27" spans="1:20" ht="13.5" thickBot="1" x14ac:dyDescent="0.25">
      <c r="A27" s="20" t="s">
        <v>87</v>
      </c>
      <c r="B27" s="21"/>
      <c r="C27" s="21"/>
      <c r="D27" s="21"/>
      <c r="E27" s="21"/>
      <c r="F27" s="21"/>
      <c r="G27" s="21"/>
      <c r="H27" s="21"/>
      <c r="I27" s="21"/>
      <c r="J27" s="21"/>
      <c r="K27" s="21"/>
      <c r="L27" s="21"/>
      <c r="M27" s="21"/>
      <c r="N27" s="21"/>
      <c r="O27" s="21"/>
      <c r="P27" s="21"/>
      <c r="Q27" s="21"/>
      <c r="R27" s="21"/>
      <c r="S27" s="21"/>
    </row>
    <row r="28" spans="1:20" ht="38.25" x14ac:dyDescent="0.2">
      <c r="A28" s="10" t="s">
        <v>1</v>
      </c>
      <c r="B28" s="10" t="s">
        <v>22</v>
      </c>
      <c r="C28" s="11" t="s">
        <v>3</v>
      </c>
      <c r="D28" s="12" t="s">
        <v>4</v>
      </c>
      <c r="E28" s="13" t="s">
        <v>5</v>
      </c>
      <c r="F28" s="13" t="s">
        <v>6</v>
      </c>
      <c r="G28" s="13" t="s">
        <v>7</v>
      </c>
      <c r="H28" s="13" t="s">
        <v>8</v>
      </c>
      <c r="I28" s="13" t="s">
        <v>9</v>
      </c>
      <c r="J28" s="13" t="s">
        <v>10</v>
      </c>
      <c r="K28" s="14" t="s">
        <v>11</v>
      </c>
      <c r="L28" s="12" t="s">
        <v>12</v>
      </c>
      <c r="M28" s="13" t="s">
        <v>13</v>
      </c>
      <c r="N28" s="13" t="s">
        <v>14</v>
      </c>
      <c r="O28" s="13" t="s">
        <v>15</v>
      </c>
      <c r="P28" s="13" t="s">
        <v>16</v>
      </c>
      <c r="Q28" s="13" t="s">
        <v>17</v>
      </c>
      <c r="R28" s="13" t="s">
        <v>18</v>
      </c>
      <c r="S28" s="14" t="s">
        <v>19</v>
      </c>
    </row>
    <row r="29" spans="1:20" x14ac:dyDescent="0.2">
      <c r="A29" s="15" t="s">
        <v>84</v>
      </c>
      <c r="B29" s="25">
        <v>10000</v>
      </c>
      <c r="C29" s="16">
        <v>1615</v>
      </c>
      <c r="D29" s="17">
        <f>B29/C29/100*66.666667</f>
        <v>4.1279669969040258</v>
      </c>
      <c r="E29" s="18">
        <f>B29/C29/100*77.777778</f>
        <v>4.8159614860681117</v>
      </c>
      <c r="F29" s="18">
        <f>B29/C29/100*88.888889</f>
        <v>5.5039559752321994</v>
      </c>
      <c r="G29" s="18">
        <f>B29/C29</f>
        <v>6.1919504643962853</v>
      </c>
      <c r="H29" s="18">
        <f>B29/C29/100*122.22222222</f>
        <v>7.5679394563467506</v>
      </c>
      <c r="I29" s="18">
        <f>B29/C29/100*144.44444444</f>
        <v>8.9439284482972159</v>
      </c>
      <c r="J29" s="18">
        <f>B29/C29/100*166.66666667</f>
        <v>10.319917440866876</v>
      </c>
      <c r="K29" s="19">
        <f>B29/C29/100*200</f>
        <v>12.383900928792571</v>
      </c>
      <c r="L29" s="17">
        <f t="shared" ref="L29" si="26">D29/12</f>
        <v>0.34399724974200213</v>
      </c>
      <c r="M29" s="18">
        <f t="shared" ref="M29" si="27">E29/12</f>
        <v>0.40133012383900929</v>
      </c>
      <c r="N29" s="18">
        <f t="shared" ref="N29" si="28">F29/12</f>
        <v>0.45866299793601661</v>
      </c>
      <c r="O29" s="18">
        <f t="shared" ref="O29" si="29">G29/12</f>
        <v>0.51599587203302377</v>
      </c>
      <c r="P29" s="18">
        <f t="shared" ref="P29" si="30">H29/12</f>
        <v>0.63066162136222925</v>
      </c>
      <c r="Q29" s="18">
        <f t="shared" ref="Q29" si="31">I29/12</f>
        <v>0.74532737069143462</v>
      </c>
      <c r="R29" s="18">
        <f t="shared" ref="R29" si="32">J29/12</f>
        <v>0.8599931200722396</v>
      </c>
      <c r="S29" s="19">
        <f t="shared" ref="S29" si="33">K29/12</f>
        <v>1.0319917440660475</v>
      </c>
    </row>
    <row r="31" spans="1:20" ht="13.5" thickBot="1" x14ac:dyDescent="0.25">
      <c r="A31" s="20" t="s">
        <v>87</v>
      </c>
      <c r="B31" s="21"/>
      <c r="C31" s="21"/>
      <c r="D31" s="21"/>
      <c r="E31" s="21"/>
      <c r="F31" s="21"/>
      <c r="G31" s="21"/>
      <c r="H31" s="21"/>
      <c r="I31" s="21"/>
      <c r="J31" s="21"/>
      <c r="K31" s="21"/>
      <c r="L31" s="21"/>
      <c r="M31" s="21"/>
      <c r="N31" s="21"/>
      <c r="O31" s="21"/>
      <c r="P31" s="21"/>
      <c r="Q31" s="21"/>
      <c r="R31" s="21"/>
      <c r="S31" s="21"/>
    </row>
    <row r="32" spans="1:20" ht="38.25" x14ac:dyDescent="0.2">
      <c r="A32" s="10" t="s">
        <v>1</v>
      </c>
      <c r="B32" s="10" t="s">
        <v>22</v>
      </c>
      <c r="C32" s="11" t="s">
        <v>3</v>
      </c>
      <c r="D32" s="12" t="s">
        <v>4</v>
      </c>
      <c r="E32" s="13" t="s">
        <v>5</v>
      </c>
      <c r="F32" s="13" t="s">
        <v>6</v>
      </c>
      <c r="G32" s="13" t="s">
        <v>7</v>
      </c>
      <c r="H32" s="13" t="s">
        <v>8</v>
      </c>
      <c r="I32" s="13" t="s">
        <v>9</v>
      </c>
      <c r="J32" s="13" t="s">
        <v>10</v>
      </c>
      <c r="K32" s="14" t="s">
        <v>11</v>
      </c>
      <c r="L32" s="12" t="s">
        <v>12</v>
      </c>
      <c r="M32" s="13" t="s">
        <v>13</v>
      </c>
      <c r="N32" s="13" t="s">
        <v>14</v>
      </c>
      <c r="O32" s="13" t="s">
        <v>15</v>
      </c>
      <c r="P32" s="13" t="s">
        <v>16</v>
      </c>
      <c r="Q32" s="13" t="s">
        <v>17</v>
      </c>
      <c r="R32" s="13" t="s">
        <v>18</v>
      </c>
      <c r="S32" s="14" t="s">
        <v>19</v>
      </c>
    </row>
    <row r="33" spans="1:19" x14ac:dyDescent="0.2">
      <c r="A33" s="15" t="s">
        <v>84</v>
      </c>
      <c r="B33" s="25">
        <v>12000</v>
      </c>
      <c r="C33" s="16">
        <v>1615</v>
      </c>
      <c r="D33" s="17">
        <f>B33/C33/100*66.666667</f>
        <v>4.9535603962848302</v>
      </c>
      <c r="E33" s="18">
        <f>B33/C33/100*77.777778</f>
        <v>5.7791537832817337</v>
      </c>
      <c r="F33" s="18">
        <f>B33/C33/100*88.888889</f>
        <v>6.604747170278638</v>
      </c>
      <c r="G33" s="18">
        <f>B33/C33</f>
        <v>7.4303405572755414</v>
      </c>
      <c r="H33" s="18">
        <f>B33/C33/100*122.22222222</f>
        <v>9.0815273476160989</v>
      </c>
      <c r="I33" s="18">
        <f>B33/C33/100*144.44444444</f>
        <v>10.732714137956657</v>
      </c>
      <c r="J33" s="18">
        <f>B33/C33/100*166.66666667</f>
        <v>12.383900929040248</v>
      </c>
      <c r="K33" s="19">
        <f>B33/C33/100*200</f>
        <v>14.860681114551083</v>
      </c>
      <c r="L33" s="17">
        <f t="shared" ref="L33" si="34">D33/12</f>
        <v>0.4127966996904025</v>
      </c>
      <c r="M33" s="18">
        <f t="shared" ref="M33" si="35">E33/12</f>
        <v>0.48159614860681116</v>
      </c>
      <c r="N33" s="18">
        <f t="shared" ref="N33" si="36">F33/12</f>
        <v>0.55039559752321987</v>
      </c>
      <c r="O33" s="18">
        <f t="shared" ref="O33" si="37">G33/12</f>
        <v>0.61919504643962842</v>
      </c>
      <c r="P33" s="18">
        <f t="shared" ref="P33" si="38">H33/12</f>
        <v>0.75679394563467495</v>
      </c>
      <c r="Q33" s="18">
        <f t="shared" ref="Q33" si="39">I33/12</f>
        <v>0.89439284482972148</v>
      </c>
      <c r="R33" s="18">
        <f t="shared" ref="R33" si="40">J33/12</f>
        <v>1.0319917440866873</v>
      </c>
      <c r="S33" s="19">
        <f t="shared" ref="S33" si="41">K33/12</f>
        <v>1.2383900928792568</v>
      </c>
    </row>
  </sheetData>
  <hyperlinks>
    <hyperlink ref="A17" location="'Tax Base Info MSDC 2022 23'!A1" display="Tax Base 2022/23 " xr:uid="{68EA71FD-A416-496E-AA52-1932AB6AB3B3}"/>
  </hyperlinks>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4F82-7DAD-4995-A22D-593D07B2A7BE}">
  <dimension ref="B2:G74"/>
  <sheetViews>
    <sheetView workbookViewId="0"/>
  </sheetViews>
  <sheetFormatPr defaultRowHeight="15" x14ac:dyDescent="0.25"/>
  <cols>
    <col min="4" max="4" width="9.140625" customWidth="1"/>
    <col min="6" max="6" width="31.140625" bestFit="1" customWidth="1"/>
  </cols>
  <sheetData>
    <row r="2" spans="2:7" x14ac:dyDescent="0.25">
      <c r="B2" t="s">
        <v>88</v>
      </c>
    </row>
    <row r="4" spans="2:7" x14ac:dyDescent="0.25">
      <c r="B4" t="s">
        <v>89</v>
      </c>
    </row>
    <row r="8" spans="2:7" x14ac:dyDescent="0.25">
      <c r="B8" t="s">
        <v>90</v>
      </c>
      <c r="D8" t="s">
        <v>20</v>
      </c>
      <c r="G8" t="s">
        <v>31</v>
      </c>
    </row>
    <row r="9" spans="2:7" x14ac:dyDescent="0.25">
      <c r="B9" t="s">
        <v>27</v>
      </c>
      <c r="D9" t="s">
        <v>29</v>
      </c>
      <c r="F9" t="s">
        <v>30</v>
      </c>
      <c r="G9" t="s">
        <v>84</v>
      </c>
    </row>
    <row r="10" spans="2:7" x14ac:dyDescent="0.25">
      <c r="G10" t="s">
        <v>29</v>
      </c>
    </row>
    <row r="11" spans="2:7" x14ac:dyDescent="0.25">
      <c r="B11" s="1">
        <v>15022</v>
      </c>
      <c r="D11">
        <v>310.2</v>
      </c>
      <c r="F11" t="s">
        <v>32</v>
      </c>
      <c r="G11">
        <v>313.7</v>
      </c>
    </row>
    <row r="12" spans="2:7" x14ac:dyDescent="0.25">
      <c r="B12" s="1">
        <v>87016</v>
      </c>
      <c r="D12" s="2">
        <v>1182.3</v>
      </c>
      <c r="F12" t="s">
        <v>33</v>
      </c>
      <c r="G12" s="2">
        <v>1285.7</v>
      </c>
    </row>
    <row r="13" spans="2:7" x14ac:dyDescent="0.25">
      <c r="B13" s="1">
        <v>87902</v>
      </c>
      <c r="D13">
        <v>752.1</v>
      </c>
      <c r="F13" t="s">
        <v>34</v>
      </c>
      <c r="G13">
        <v>752.1</v>
      </c>
    </row>
    <row r="14" spans="2:7" x14ac:dyDescent="0.25">
      <c r="B14" s="1">
        <v>70000</v>
      </c>
      <c r="D14">
        <v>753.1</v>
      </c>
      <c r="F14" t="s">
        <v>35</v>
      </c>
      <c r="G14">
        <v>760.4</v>
      </c>
    </row>
    <row r="15" spans="2:7" x14ac:dyDescent="0.25">
      <c r="B15" s="1">
        <v>75000</v>
      </c>
      <c r="D15">
        <v>838.4</v>
      </c>
      <c r="F15" t="s">
        <v>36</v>
      </c>
      <c r="G15">
        <v>849.7</v>
      </c>
    </row>
    <row r="16" spans="2:7" x14ac:dyDescent="0.25">
      <c r="B16" s="1">
        <v>38200</v>
      </c>
      <c r="D16">
        <v>648.29999999999995</v>
      </c>
      <c r="F16" t="s">
        <v>37</v>
      </c>
      <c r="G16">
        <v>659.9</v>
      </c>
    </row>
    <row r="17" spans="2:7" x14ac:dyDescent="0.25">
      <c r="B17" s="1">
        <v>923047</v>
      </c>
      <c r="D17" s="2">
        <v>12255</v>
      </c>
      <c r="F17" t="s">
        <v>38</v>
      </c>
      <c r="G17" s="2">
        <v>12395.7</v>
      </c>
    </row>
    <row r="18" spans="2:7" x14ac:dyDescent="0.25">
      <c r="B18" s="1">
        <v>234000</v>
      </c>
      <c r="D18" s="2">
        <v>1686</v>
      </c>
      <c r="F18" t="s">
        <v>39</v>
      </c>
      <c r="G18" s="2">
        <v>1685.3</v>
      </c>
    </row>
    <row r="19" spans="2:7" x14ac:dyDescent="0.25">
      <c r="B19" s="1">
        <v>1009343</v>
      </c>
      <c r="D19" s="2">
        <v>11456</v>
      </c>
      <c r="F19" t="s">
        <v>40</v>
      </c>
      <c r="G19" s="2">
        <v>11519.5</v>
      </c>
    </row>
    <row r="20" spans="2:7" x14ac:dyDescent="0.25">
      <c r="B20" s="1">
        <v>9600</v>
      </c>
      <c r="D20">
        <v>147.19999999999999</v>
      </c>
      <c r="F20" t="s">
        <v>41</v>
      </c>
      <c r="G20">
        <v>145.4</v>
      </c>
    </row>
    <row r="21" spans="2:7" x14ac:dyDescent="0.25">
      <c r="B21" s="1">
        <v>295545</v>
      </c>
      <c r="D21" s="2">
        <v>3489.7</v>
      </c>
      <c r="F21" t="s">
        <v>42</v>
      </c>
      <c r="G21" s="2">
        <v>3622.8</v>
      </c>
    </row>
    <row r="22" spans="2:7" x14ac:dyDescent="0.25">
      <c r="B22" s="1">
        <v>681486</v>
      </c>
      <c r="D22" s="2">
        <v>12199.9</v>
      </c>
      <c r="F22" t="s">
        <v>43</v>
      </c>
      <c r="G22" s="2">
        <v>12350.9</v>
      </c>
    </row>
    <row r="23" spans="2:7" x14ac:dyDescent="0.25">
      <c r="B23" s="1">
        <v>54290</v>
      </c>
      <c r="D23">
        <v>704.5</v>
      </c>
      <c r="F23" t="s">
        <v>44</v>
      </c>
      <c r="G23">
        <v>701</v>
      </c>
    </row>
    <row r="24" spans="2:7" x14ac:dyDescent="0.25">
      <c r="B24" s="1">
        <v>264520</v>
      </c>
      <c r="D24" s="2">
        <v>3126.1</v>
      </c>
      <c r="F24" t="s">
        <v>45</v>
      </c>
      <c r="G24" s="2">
        <v>3196.9</v>
      </c>
    </row>
    <row r="25" spans="2:7" x14ac:dyDescent="0.25">
      <c r="B25" s="1">
        <v>172000</v>
      </c>
      <c r="D25" s="2">
        <v>2848.4</v>
      </c>
      <c r="F25" t="s">
        <v>46</v>
      </c>
      <c r="G25" s="2">
        <v>2863.7</v>
      </c>
    </row>
    <row r="26" spans="2:7" x14ac:dyDescent="0.25">
      <c r="B26" s="1">
        <v>66384</v>
      </c>
      <c r="D26" s="2">
        <v>1605.5</v>
      </c>
      <c r="F26" t="s">
        <v>47</v>
      </c>
      <c r="G26" s="2">
        <v>1648.6</v>
      </c>
    </row>
    <row r="27" spans="2:7" x14ac:dyDescent="0.25">
      <c r="B27">
        <v>225</v>
      </c>
      <c r="D27">
        <v>40.200000000000003</v>
      </c>
      <c r="F27" t="s">
        <v>48</v>
      </c>
      <c r="G27">
        <v>40.5</v>
      </c>
    </row>
    <row r="28" spans="2:7" x14ac:dyDescent="0.25">
      <c r="B28" s="1">
        <v>6900</v>
      </c>
      <c r="D28">
        <v>132</v>
      </c>
      <c r="F28" t="s">
        <v>49</v>
      </c>
      <c r="G28">
        <v>134.80000000000001</v>
      </c>
    </row>
    <row r="29" spans="2:7" x14ac:dyDescent="0.25">
      <c r="B29" s="1">
        <v>12500</v>
      </c>
      <c r="D29">
        <v>133.5</v>
      </c>
      <c r="F29" t="s">
        <v>50</v>
      </c>
      <c r="G29">
        <v>131.69999999999999</v>
      </c>
    </row>
    <row r="30" spans="2:7" x14ac:dyDescent="0.25">
      <c r="B30" s="1">
        <v>113000</v>
      </c>
      <c r="D30" s="2">
        <v>1481.5</v>
      </c>
      <c r="F30" t="s">
        <v>51</v>
      </c>
      <c r="G30" s="2">
        <v>1615</v>
      </c>
    </row>
    <row r="31" spans="2:7" x14ac:dyDescent="0.25">
      <c r="B31" s="1">
        <v>82773</v>
      </c>
      <c r="D31">
        <v>654.29999999999995</v>
      </c>
      <c r="F31" t="s">
        <v>52</v>
      </c>
      <c r="G31">
        <v>666.2</v>
      </c>
    </row>
    <row r="32" spans="2:7" x14ac:dyDescent="0.25">
      <c r="B32" s="1">
        <v>9209</v>
      </c>
      <c r="D32">
        <v>154.1</v>
      </c>
      <c r="F32" t="s">
        <v>53</v>
      </c>
      <c r="G32">
        <v>159.30000000000001</v>
      </c>
    </row>
    <row r="33" spans="2:7" x14ac:dyDescent="0.25">
      <c r="B33" s="1">
        <v>76399</v>
      </c>
      <c r="D33">
        <v>956.4</v>
      </c>
      <c r="F33" t="s">
        <v>54</v>
      </c>
      <c r="G33">
        <v>961.5</v>
      </c>
    </row>
    <row r="34" spans="2:7" x14ac:dyDescent="0.25">
      <c r="B34" s="1">
        <v>286000</v>
      </c>
      <c r="D34" s="2">
        <v>4669.1000000000004</v>
      </c>
      <c r="F34" t="s">
        <v>55</v>
      </c>
      <c r="G34" s="2">
        <v>4770.3</v>
      </c>
    </row>
    <row r="35" spans="2:7" x14ac:dyDescent="0.25">
      <c r="B35" s="1">
        <v>4670361</v>
      </c>
      <c r="D35" s="2">
        <v>62223.8</v>
      </c>
      <c r="F35" t="s">
        <v>56</v>
      </c>
      <c r="G35" s="2">
        <v>63230.6</v>
      </c>
    </row>
    <row r="37" spans="2:7" x14ac:dyDescent="0.25">
      <c r="B37" t="s">
        <v>91</v>
      </c>
    </row>
    <row r="39" spans="2:7" x14ac:dyDescent="0.25">
      <c r="B39" t="s">
        <v>58</v>
      </c>
    </row>
    <row r="40" spans="2:7" x14ac:dyDescent="0.25">
      <c r="B40" t="s">
        <v>72</v>
      </c>
    </row>
    <row r="42" spans="2:7" x14ac:dyDescent="0.25">
      <c r="B42" t="s">
        <v>59</v>
      </c>
    </row>
    <row r="44" spans="2:7" x14ac:dyDescent="0.25">
      <c r="B44" t="s">
        <v>60</v>
      </c>
    </row>
    <row r="45" spans="2:7" x14ac:dyDescent="0.25">
      <c r="B45" t="s">
        <v>93</v>
      </c>
    </row>
    <row r="47" spans="2:7" x14ac:dyDescent="0.25">
      <c r="B47" t="s">
        <v>61</v>
      </c>
    </row>
    <row r="48" spans="2:7" x14ac:dyDescent="0.25">
      <c r="B48" t="s">
        <v>94</v>
      </c>
    </row>
    <row r="50" spans="2:2" x14ac:dyDescent="0.25">
      <c r="B50" t="s">
        <v>62</v>
      </c>
    </row>
    <row r="51" spans="2:2" x14ac:dyDescent="0.25">
      <c r="B51" t="s">
        <v>75</v>
      </c>
    </row>
    <row r="53" spans="2:2" x14ac:dyDescent="0.25">
      <c r="B53" t="s">
        <v>63</v>
      </c>
    </row>
    <row r="54" spans="2:2" x14ac:dyDescent="0.25">
      <c r="B54" t="s">
        <v>76</v>
      </c>
    </row>
    <row r="56" spans="2:2" x14ac:dyDescent="0.25">
      <c r="B56" t="s">
        <v>77</v>
      </c>
    </row>
    <row r="57" spans="2:2" x14ac:dyDescent="0.25">
      <c r="B57" t="s">
        <v>78</v>
      </c>
    </row>
    <row r="58" spans="2:2" x14ac:dyDescent="0.25">
      <c r="B58" t="s">
        <v>92</v>
      </c>
    </row>
    <row r="59" spans="2:2" x14ac:dyDescent="0.25">
      <c r="B59" t="s">
        <v>65</v>
      </c>
    </row>
    <row r="61" spans="2:2" x14ac:dyDescent="0.25">
      <c r="B61" t="s">
        <v>66</v>
      </c>
    </row>
    <row r="62" spans="2:2" x14ac:dyDescent="0.25">
      <c r="B62" t="s">
        <v>95</v>
      </c>
    </row>
    <row r="66" spans="2:2" x14ac:dyDescent="0.25">
      <c r="B66" t="s">
        <v>67</v>
      </c>
    </row>
    <row r="67" spans="2:2" x14ac:dyDescent="0.25">
      <c r="B67" t="s">
        <v>80</v>
      </c>
    </row>
    <row r="68" spans="2:2" x14ac:dyDescent="0.25">
      <c r="B68" t="s">
        <v>68</v>
      </c>
    </row>
    <row r="70" spans="2:2" x14ac:dyDescent="0.25">
      <c r="B70" t="s">
        <v>69</v>
      </c>
    </row>
    <row r="71" spans="2:2" x14ac:dyDescent="0.25">
      <c r="B71" t="s">
        <v>70</v>
      </c>
    </row>
    <row r="73" spans="2:2" x14ac:dyDescent="0.25">
      <c r="B73" t="s">
        <v>71</v>
      </c>
    </row>
    <row r="74" spans="2:2" x14ac:dyDescent="0.25">
      <c r="B7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7492-C808-4CAC-B6CB-61FB6DB9D5AD}">
  <dimension ref="B1:H71"/>
  <sheetViews>
    <sheetView workbookViewId="0">
      <selection activeCell="B1" sqref="B1:B1048576"/>
    </sheetView>
  </sheetViews>
  <sheetFormatPr defaultRowHeight="15" x14ac:dyDescent="0.25"/>
  <cols>
    <col min="1" max="1" width="4.7109375" customWidth="1"/>
    <col min="7" max="7" width="31.140625" bestFit="1" customWidth="1"/>
  </cols>
  <sheetData>
    <row r="1" spans="2:8" x14ac:dyDescent="0.25">
      <c r="B1" t="s">
        <v>24</v>
      </c>
    </row>
    <row r="3" spans="2:8" x14ac:dyDescent="0.25">
      <c r="B3" t="s">
        <v>25</v>
      </c>
    </row>
    <row r="5" spans="2:8" x14ac:dyDescent="0.25">
      <c r="B5" t="s">
        <v>26</v>
      </c>
      <c r="D5" t="s">
        <v>28</v>
      </c>
      <c r="H5" t="s">
        <v>31</v>
      </c>
    </row>
    <row r="6" spans="2:8" x14ac:dyDescent="0.25">
      <c r="B6" t="s">
        <v>27</v>
      </c>
      <c r="D6" t="s">
        <v>29</v>
      </c>
      <c r="G6" t="s">
        <v>30</v>
      </c>
      <c r="H6" t="s">
        <v>20</v>
      </c>
    </row>
    <row r="7" spans="2:8" x14ac:dyDescent="0.25">
      <c r="H7" t="s">
        <v>29</v>
      </c>
    </row>
    <row r="8" spans="2:8" x14ac:dyDescent="0.25">
      <c r="B8" s="1">
        <v>15022</v>
      </c>
      <c r="D8">
        <v>309.2</v>
      </c>
      <c r="G8" t="s">
        <v>32</v>
      </c>
      <c r="H8">
        <v>310.2</v>
      </c>
    </row>
    <row r="9" spans="2:8" x14ac:dyDescent="0.25">
      <c r="B9" s="1">
        <v>78595</v>
      </c>
      <c r="D9" s="2">
        <v>1117.7</v>
      </c>
      <c r="G9" t="s">
        <v>33</v>
      </c>
      <c r="H9" s="2">
        <v>1182.3</v>
      </c>
    </row>
    <row r="10" spans="2:8" x14ac:dyDescent="0.25">
      <c r="B10" s="1">
        <v>87921</v>
      </c>
      <c r="D10">
        <v>747.3</v>
      </c>
      <c r="G10" t="s">
        <v>34</v>
      </c>
      <c r="H10">
        <v>752.1</v>
      </c>
    </row>
    <row r="11" spans="2:8" x14ac:dyDescent="0.25">
      <c r="B11" s="1">
        <v>69500</v>
      </c>
      <c r="D11">
        <v>756.8</v>
      </c>
      <c r="G11" t="s">
        <v>35</v>
      </c>
      <c r="H11">
        <v>753.1</v>
      </c>
    </row>
    <row r="12" spans="2:8" x14ac:dyDescent="0.25">
      <c r="B12" s="1">
        <v>75000</v>
      </c>
      <c r="D12">
        <v>843.8</v>
      </c>
      <c r="G12" t="s">
        <v>36</v>
      </c>
      <c r="H12">
        <v>838.4</v>
      </c>
    </row>
    <row r="13" spans="2:8" x14ac:dyDescent="0.25">
      <c r="B13" s="1">
        <v>38200</v>
      </c>
      <c r="D13">
        <v>646.29999999999995</v>
      </c>
      <c r="G13" t="s">
        <v>37</v>
      </c>
      <c r="H13">
        <v>648.29999999999995</v>
      </c>
    </row>
    <row r="14" spans="2:8" x14ac:dyDescent="0.25">
      <c r="B14" s="1">
        <v>919228</v>
      </c>
      <c r="D14" s="2">
        <v>12205</v>
      </c>
      <c r="G14" t="s">
        <v>38</v>
      </c>
      <c r="H14" s="2">
        <v>12255</v>
      </c>
    </row>
    <row r="15" spans="2:8" x14ac:dyDescent="0.25">
      <c r="B15" s="1">
        <v>227067</v>
      </c>
      <c r="D15" s="2">
        <v>1681.2</v>
      </c>
      <c r="G15" t="s">
        <v>39</v>
      </c>
      <c r="H15" s="2">
        <v>1686</v>
      </c>
    </row>
    <row r="16" spans="2:8" x14ac:dyDescent="0.25">
      <c r="B16" s="1">
        <v>1008464</v>
      </c>
      <c r="D16" s="2">
        <v>11438.6</v>
      </c>
      <c r="G16" t="s">
        <v>40</v>
      </c>
      <c r="H16" s="2">
        <v>11456</v>
      </c>
    </row>
    <row r="17" spans="2:8" x14ac:dyDescent="0.25">
      <c r="B17" s="1">
        <v>9450</v>
      </c>
      <c r="D17">
        <v>147.69999999999999</v>
      </c>
      <c r="G17" t="s">
        <v>41</v>
      </c>
      <c r="H17">
        <v>147.19999999999999</v>
      </c>
    </row>
    <row r="18" spans="2:8" x14ac:dyDescent="0.25">
      <c r="B18" s="1">
        <v>295545</v>
      </c>
      <c r="D18" s="2">
        <v>3468.6</v>
      </c>
      <c r="G18" t="s">
        <v>42</v>
      </c>
      <c r="H18" s="2">
        <v>3489.7</v>
      </c>
    </row>
    <row r="19" spans="2:8" x14ac:dyDescent="0.25">
      <c r="B19" s="1">
        <v>669569</v>
      </c>
      <c r="D19" s="2">
        <v>12176.2</v>
      </c>
      <c r="G19" t="s">
        <v>43</v>
      </c>
      <c r="H19" s="2">
        <v>12199.9</v>
      </c>
    </row>
    <row r="20" spans="2:8" x14ac:dyDescent="0.25">
      <c r="B20" s="1">
        <v>50840</v>
      </c>
      <c r="D20">
        <v>702.7</v>
      </c>
      <c r="G20" t="s">
        <v>44</v>
      </c>
      <c r="H20">
        <v>704.5</v>
      </c>
    </row>
    <row r="21" spans="2:8" x14ac:dyDescent="0.25">
      <c r="B21" s="1">
        <v>252021</v>
      </c>
      <c r="D21" s="2">
        <v>3083.2</v>
      </c>
      <c r="G21" t="s">
        <v>45</v>
      </c>
      <c r="H21" s="2">
        <v>3126.1</v>
      </c>
    </row>
    <row r="22" spans="2:8" x14ac:dyDescent="0.25">
      <c r="B22" s="1">
        <v>172000</v>
      </c>
      <c r="D22" s="2">
        <v>2836.5</v>
      </c>
      <c r="G22" t="s">
        <v>46</v>
      </c>
      <c r="H22" s="2">
        <v>2848.4</v>
      </c>
    </row>
    <row r="23" spans="2:8" x14ac:dyDescent="0.25">
      <c r="B23" s="1">
        <v>60050</v>
      </c>
      <c r="D23" s="2">
        <v>1509.9</v>
      </c>
      <c r="G23" t="s">
        <v>47</v>
      </c>
      <c r="H23" s="2">
        <v>1605.5</v>
      </c>
    </row>
    <row r="24" spans="2:8" x14ac:dyDescent="0.25">
      <c r="B24">
        <v>225</v>
      </c>
      <c r="D24">
        <v>42.8</v>
      </c>
      <c r="G24" t="s">
        <v>48</v>
      </c>
      <c r="H24">
        <v>40.200000000000003</v>
      </c>
    </row>
    <row r="25" spans="2:8" x14ac:dyDescent="0.25">
      <c r="B25" s="1">
        <v>6200</v>
      </c>
      <c r="D25">
        <v>134.4</v>
      </c>
      <c r="G25" t="s">
        <v>49</v>
      </c>
      <c r="H25">
        <v>132</v>
      </c>
    </row>
    <row r="26" spans="2:8" x14ac:dyDescent="0.25">
      <c r="B26" s="1">
        <v>10500</v>
      </c>
      <c r="D26">
        <v>130.69999999999999</v>
      </c>
      <c r="G26" t="s">
        <v>50</v>
      </c>
      <c r="H26">
        <v>133.5</v>
      </c>
    </row>
    <row r="27" spans="2:8" x14ac:dyDescent="0.25">
      <c r="B27" s="1">
        <v>105000</v>
      </c>
      <c r="D27" s="2">
        <v>1366.4</v>
      </c>
      <c r="G27" t="s">
        <v>51</v>
      </c>
      <c r="H27" s="2">
        <v>1481.5</v>
      </c>
    </row>
    <row r="28" spans="2:8" x14ac:dyDescent="0.25">
      <c r="B28" s="1">
        <v>77537</v>
      </c>
      <c r="D28">
        <v>625.4</v>
      </c>
      <c r="G28" t="s">
        <v>52</v>
      </c>
      <c r="H28">
        <v>654.29999999999995</v>
      </c>
    </row>
    <row r="29" spans="2:8" x14ac:dyDescent="0.25">
      <c r="B29" s="1">
        <v>8750</v>
      </c>
      <c r="D29">
        <v>146.4</v>
      </c>
      <c r="G29" t="s">
        <v>53</v>
      </c>
      <c r="H29">
        <v>154.1</v>
      </c>
    </row>
    <row r="30" spans="2:8" x14ac:dyDescent="0.25">
      <c r="B30" s="1">
        <v>72953</v>
      </c>
      <c r="D30">
        <v>940</v>
      </c>
      <c r="G30" t="s">
        <v>54</v>
      </c>
      <c r="H30">
        <v>956.4</v>
      </c>
    </row>
    <row r="31" spans="2:8" x14ac:dyDescent="0.25">
      <c r="B31" s="1">
        <v>280000</v>
      </c>
      <c r="D31" s="2">
        <v>4654.8</v>
      </c>
      <c r="G31" t="s">
        <v>55</v>
      </c>
      <c r="H31" s="2">
        <v>4669.1000000000004</v>
      </c>
    </row>
    <row r="32" spans="2:8" x14ac:dyDescent="0.25">
      <c r="B32" s="1">
        <v>4589637</v>
      </c>
      <c r="D32" s="2">
        <v>61711.6</v>
      </c>
      <c r="G32" t="s">
        <v>56</v>
      </c>
      <c r="H32" s="2">
        <v>62223.8</v>
      </c>
    </row>
    <row r="34" spans="2:2" x14ac:dyDescent="0.25">
      <c r="B34" t="s">
        <v>57</v>
      </c>
    </row>
    <row r="36" spans="2:2" x14ac:dyDescent="0.25">
      <c r="B36" t="s">
        <v>58</v>
      </c>
    </row>
    <row r="37" spans="2:2" x14ac:dyDescent="0.25">
      <c r="B37" t="s">
        <v>72</v>
      </c>
    </row>
    <row r="39" spans="2:2" x14ac:dyDescent="0.25">
      <c r="B39" t="s">
        <v>59</v>
      </c>
    </row>
    <row r="41" spans="2:2" x14ac:dyDescent="0.25">
      <c r="B41" t="s">
        <v>60</v>
      </c>
    </row>
    <row r="42" spans="2:2" x14ac:dyDescent="0.25">
      <c r="B42" t="s">
        <v>73</v>
      </c>
    </row>
    <row r="44" spans="2:2" x14ac:dyDescent="0.25">
      <c r="B44" t="s">
        <v>61</v>
      </c>
    </row>
    <row r="45" spans="2:2" x14ac:dyDescent="0.25">
      <c r="B45" t="s">
        <v>74</v>
      </c>
    </row>
    <row r="47" spans="2:2" x14ac:dyDescent="0.25">
      <c r="B47" t="s">
        <v>62</v>
      </c>
    </row>
    <row r="48" spans="2:2" x14ac:dyDescent="0.25">
      <c r="B48" t="s">
        <v>75</v>
      </c>
    </row>
    <row r="50" spans="2:2" x14ac:dyDescent="0.25">
      <c r="B50" t="s">
        <v>63</v>
      </c>
    </row>
    <row r="51" spans="2:2" x14ac:dyDescent="0.25">
      <c r="B51" t="s">
        <v>76</v>
      </c>
    </row>
    <row r="53" spans="2:2" x14ac:dyDescent="0.25">
      <c r="B53" t="s">
        <v>77</v>
      </c>
    </row>
    <row r="54" spans="2:2" x14ac:dyDescent="0.25">
      <c r="B54" t="s">
        <v>78</v>
      </c>
    </row>
    <row r="55" spans="2:2" x14ac:dyDescent="0.25">
      <c r="B55" t="s">
        <v>64</v>
      </c>
    </row>
    <row r="56" spans="2:2" x14ac:dyDescent="0.25">
      <c r="B56" t="s">
        <v>65</v>
      </c>
    </row>
    <row r="58" spans="2:2" x14ac:dyDescent="0.25">
      <c r="B58" t="s">
        <v>66</v>
      </c>
    </row>
    <row r="59" spans="2:2" x14ac:dyDescent="0.25">
      <c r="B59" t="s">
        <v>79</v>
      </c>
    </row>
    <row r="63" spans="2:2" x14ac:dyDescent="0.25">
      <c r="B63" t="s">
        <v>67</v>
      </c>
    </row>
    <row r="64" spans="2:2" x14ac:dyDescent="0.25">
      <c r="B64" t="s">
        <v>80</v>
      </c>
    </row>
    <row r="65" spans="2:2" x14ac:dyDescent="0.25">
      <c r="B65" t="s">
        <v>68</v>
      </c>
    </row>
    <row r="67" spans="2:2" x14ac:dyDescent="0.25">
      <c r="B67" t="s">
        <v>69</v>
      </c>
    </row>
    <row r="68" spans="2:2" x14ac:dyDescent="0.25">
      <c r="B68" t="s">
        <v>70</v>
      </c>
    </row>
    <row r="70" spans="2:2" x14ac:dyDescent="0.25">
      <c r="B70" t="s">
        <v>71</v>
      </c>
    </row>
    <row r="71" spans="2:2" x14ac:dyDescent="0.25">
      <c r="B71" t="s">
        <v>81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79D09679B9A942941FE9E2117472FD" ma:contentTypeVersion="4" ma:contentTypeDescription="Create a new document." ma:contentTypeScope="" ma:versionID="6f95960f3f14b4c4e800513bcecd191a">
  <xsd:schema xmlns:xsd="http://www.w3.org/2001/XMLSchema" xmlns:xs="http://www.w3.org/2001/XMLSchema" xmlns:p="http://schemas.microsoft.com/office/2006/metadata/properties" xmlns:ns2="f24ed430-32c5-47ab-813c-3e9b2520cfe5" targetNamespace="http://schemas.microsoft.com/office/2006/metadata/properties" ma:root="true" ma:fieldsID="4b99ed9fe0bbbde1f9fdeb133691643b" ns2:_="">
    <xsd:import namespace="f24ed430-32c5-47ab-813c-3e9b2520cf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ed430-32c5-47ab-813c-3e9b2520cf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A2364-B9D3-443B-AE25-8A06440B4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ed430-32c5-47ab-813c-3e9b2520cf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1DB62B-08EE-4C3E-936D-0D3301859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66E4B91-0B35-4070-B441-0E53D4CC2A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Precept Breakdown Options</vt:lpstr>
      <vt:lpstr>Tax Base Info MSDC 2022 23</vt:lpstr>
      <vt:lpstr>Tax Base Info MSDC 2021 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edkno</dc:creator>
  <cp:lastModifiedBy>Sally Mclean</cp:lastModifiedBy>
  <cp:lastPrinted>2022-01-27T18:31:32Z</cp:lastPrinted>
  <dcterms:created xsi:type="dcterms:W3CDTF">2021-11-09T10:35:18Z</dcterms:created>
  <dcterms:modified xsi:type="dcterms:W3CDTF">2022-01-27T18:32:07Z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0x010100EC79D09679B9A942941FE9E2117472FD</vt:lpwstr>
  </property>
</Properties>
</file>